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edlacek\OneDrive - Město Dačice\General\ODI_DOKUMENTY\BUDOVY\ŠKOLY_ŠKOLKY\ZŠ B. NĚMCOVÉ\VYTÁPĚNÍ ZŠ B. NĚMCOVÉ\VZ + SOD\ZD\Čistopis rozpočtu\Zadání\sjednoceno\"/>
    </mc:Choice>
  </mc:AlternateContent>
  <bookViews>
    <workbookView xWindow="0" yWindow="0" windowWidth="0" windowHeight="0"/>
  </bookViews>
  <sheets>
    <sheet name="Rekapitulace stavby" sheetId="1" r:id="rId1"/>
    <sheet name="SO 01 - 1 - stávající kot..." sheetId="2" r:id="rId2"/>
    <sheet name="SO 01 - 2 - stávající kot..." sheetId="3" r:id="rId3"/>
    <sheet name="SO 01 - 3 - stávající kot..." sheetId="4" r:id="rId4"/>
    <sheet name="SO 02 - 1 - gymnázium a š..." sheetId="5" r:id="rId5"/>
    <sheet name="SO 02 - 2 - gymnázium a š..." sheetId="6" r:id="rId6"/>
    <sheet name="SO 02 - 3 - gymnázium a š..." sheetId="7" r:id="rId7"/>
    <sheet name="SO 03 - 1 - tělocvična - ..." sheetId="8" r:id="rId8"/>
    <sheet name="SO 03 - 2 - tělocvična - EI" sheetId="9" r:id="rId9"/>
    <sheet name="SO 03 - 3 - tělocvična - ..." sheetId="10" r:id="rId10"/>
    <sheet name="VON - Vedlejší a ostatní ..." sheetId="11" r:id="rId11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'SO 01 - 1 - stávající kot...'!$C$128:$K$191</definedName>
    <definedName name="_xlnm.Print_Area" localSheetId="1">'SO 01 - 1 - stávající kot...'!$C$82:$J$108,'SO 01 - 1 - stávající kot...'!$C$114:$J$191</definedName>
    <definedName name="_xlnm.Print_Titles" localSheetId="1">'SO 01 - 1 - stávající kot...'!$128:$128</definedName>
    <definedName name="_xlnm._FilterDatabase" localSheetId="2" hidden="1">'SO 01 - 2 - stávající kot...'!$C$124:$K$366</definedName>
    <definedName name="_xlnm.Print_Area" localSheetId="2">'SO 01 - 2 - stávající kot...'!$C$82:$J$104,'SO 01 - 2 - stávající kot...'!$C$110:$J$366</definedName>
    <definedName name="_xlnm.Print_Titles" localSheetId="2">'SO 01 - 2 - stávající kot...'!$124:$124</definedName>
    <definedName name="_xlnm._FilterDatabase" localSheetId="3" hidden="1">'SO 01 - 3 - stávající kot...'!$C$131:$K$418</definedName>
    <definedName name="_xlnm.Print_Area" localSheetId="3">'SO 01 - 3 - stávající kot...'!$C$82:$J$111,'SO 01 - 3 - stávající kot...'!$C$117:$J$418</definedName>
    <definedName name="_xlnm.Print_Titles" localSheetId="3">'SO 01 - 3 - stávající kot...'!$131:$131</definedName>
    <definedName name="_xlnm._FilterDatabase" localSheetId="4" hidden="1">'SO 02 - 1 - gymnázium a š...'!$C$137:$K$547</definedName>
    <definedName name="_xlnm.Print_Area" localSheetId="4">'SO 02 - 1 - gymnázium a š...'!$C$82:$J$117,'SO 02 - 1 - gymnázium a š...'!$C$123:$J$547</definedName>
    <definedName name="_xlnm.Print_Titles" localSheetId="4">'SO 02 - 1 - gymnázium a š...'!$137:$137</definedName>
    <definedName name="_xlnm._FilterDatabase" localSheetId="5" hidden="1">'SO 02 - 2 - gymnázium a š...'!$C$124:$K$382</definedName>
    <definedName name="_xlnm.Print_Area" localSheetId="5">'SO 02 - 2 - gymnázium a š...'!$C$82:$J$104,'SO 02 - 2 - gymnázium a š...'!$C$110:$J$382</definedName>
    <definedName name="_xlnm.Print_Titles" localSheetId="5">'SO 02 - 2 - gymnázium a š...'!$124:$124</definedName>
    <definedName name="_xlnm._FilterDatabase" localSheetId="6" hidden="1">'SO 02 - 3 - gymnázium a š...'!$C$136:$K$482</definedName>
    <definedName name="_xlnm.Print_Area" localSheetId="6">'SO 02 - 3 - gymnázium a š...'!$C$82:$J$116,'SO 02 - 3 - gymnázium a š...'!$C$122:$J$482</definedName>
    <definedName name="_xlnm.Print_Titles" localSheetId="6">'SO 02 - 3 - gymnázium a š...'!$136:$136</definedName>
    <definedName name="_xlnm._FilterDatabase" localSheetId="7" hidden="1">'SO 03 - 1 - tělocvična - ...'!$C$140:$K$466</definedName>
    <definedName name="_xlnm.Print_Area" localSheetId="7">'SO 03 - 1 - tělocvična - ...'!$C$82:$J$120,'SO 03 - 1 - tělocvična - ...'!$C$126:$J$466</definedName>
    <definedName name="_xlnm.Print_Titles" localSheetId="7">'SO 03 - 1 - tělocvična - ...'!$140:$140</definedName>
    <definedName name="_xlnm._FilterDatabase" localSheetId="8" hidden="1">'SO 03 - 2 - tělocvična - EI'!$C$124:$K$370</definedName>
    <definedName name="_xlnm.Print_Area" localSheetId="8">'SO 03 - 2 - tělocvična - EI'!$C$82:$J$104,'SO 03 - 2 - tělocvična - EI'!$C$110:$J$370</definedName>
    <definedName name="_xlnm.Print_Titles" localSheetId="8">'SO 03 - 2 - tělocvična - EI'!$124:$124</definedName>
    <definedName name="_xlnm._FilterDatabase" localSheetId="9" hidden="1">'SO 03 - 3 - tělocvična - ...'!$C$136:$K$362</definedName>
    <definedName name="_xlnm.Print_Area" localSheetId="9">'SO 03 - 3 - tělocvična - ...'!$C$82:$J$116,'SO 03 - 3 - tělocvična - ...'!$C$122:$J$362</definedName>
    <definedName name="_xlnm.Print_Titles" localSheetId="9">'SO 03 - 3 - tělocvična - ...'!$136:$136</definedName>
    <definedName name="_xlnm._FilterDatabase" localSheetId="10" hidden="1">'VON - Vedlejší a ostatní ...'!$C$121:$K$166</definedName>
    <definedName name="_xlnm.Print_Area" localSheetId="10">'VON - Vedlejší a ostatní ...'!$C$82:$J$103,'VON - Vedlejší a ostatní ...'!$C$109:$J$166</definedName>
    <definedName name="_xlnm.Print_Titles" localSheetId="10">'VON - Vedlejší a ostatní ...'!$121:$121</definedName>
  </definedNames>
  <calcPr/>
</workbook>
</file>

<file path=xl/calcChain.xml><?xml version="1.0" encoding="utf-8"?>
<calcChain xmlns="http://schemas.openxmlformats.org/spreadsheetml/2006/main">
  <c i="11" l="1" r="J37"/>
  <c r="J36"/>
  <c i="1" r="AY107"/>
  <c i="11" r="J35"/>
  <c i="1" r="AX107"/>
  <c i="11"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116"/>
  <c r="E7"/>
  <c r="E85"/>
  <c i="10" r="J39"/>
  <c r="J38"/>
  <c i="1" r="AY106"/>
  <c i="10" r="J37"/>
  <c i="1" r="AX106"/>
  <c i="10" r="BI361"/>
  <c r="BH361"/>
  <c r="BG361"/>
  <c r="BF361"/>
  <c r="T361"/>
  <c r="T360"/>
  <c r="T359"/>
  <c r="R361"/>
  <c r="R360"/>
  <c r="R359"/>
  <c r="P361"/>
  <c r="P360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J133"/>
  <c r="F133"/>
  <c r="F131"/>
  <c r="E129"/>
  <c r="J93"/>
  <c r="F93"/>
  <c r="F91"/>
  <c r="E89"/>
  <c r="J26"/>
  <c r="E26"/>
  <c r="J134"/>
  <c r="J25"/>
  <c r="J20"/>
  <c r="E20"/>
  <c r="F134"/>
  <c r="J19"/>
  <c r="J14"/>
  <c r="J131"/>
  <c r="E7"/>
  <c r="E125"/>
  <c i="9" r="J39"/>
  <c r="J38"/>
  <c i="1" r="AY105"/>
  <c i="9" r="J37"/>
  <c i="1" r="AX105"/>
  <c i="9"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F121"/>
  <c r="F119"/>
  <c r="E117"/>
  <c r="J93"/>
  <c r="F93"/>
  <c r="F91"/>
  <c r="E89"/>
  <c r="J26"/>
  <c r="E26"/>
  <c r="J94"/>
  <c r="J25"/>
  <c r="J20"/>
  <c r="E20"/>
  <c r="F122"/>
  <c r="J19"/>
  <c r="J14"/>
  <c r="J119"/>
  <c r="E7"/>
  <c r="E113"/>
  <c i="8" r="J39"/>
  <c r="J38"/>
  <c i="1" r="AY104"/>
  <c i="8" r="J37"/>
  <c i="1" r="AX104"/>
  <c i="8"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6"/>
  <c r="BH446"/>
  <c r="BG446"/>
  <c r="BF446"/>
  <c r="T446"/>
  <c r="R446"/>
  <c r="P446"/>
  <c r="BI442"/>
  <c r="BH442"/>
  <c r="BG442"/>
  <c r="BF442"/>
  <c r="T442"/>
  <c r="T441"/>
  <c r="R442"/>
  <c r="R441"/>
  <c r="P442"/>
  <c r="P441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T321"/>
  <c r="R322"/>
  <c r="R321"/>
  <c r="P322"/>
  <c r="P321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T211"/>
  <c r="R212"/>
  <c r="R211"/>
  <c r="P212"/>
  <c r="P211"/>
  <c r="BI208"/>
  <c r="BH208"/>
  <c r="BG208"/>
  <c r="BF208"/>
  <c r="T208"/>
  <c r="T207"/>
  <c r="R208"/>
  <c r="R207"/>
  <c r="P208"/>
  <c r="P207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J137"/>
  <c r="F137"/>
  <c r="F135"/>
  <c r="E133"/>
  <c r="J93"/>
  <c r="F93"/>
  <c r="F91"/>
  <c r="E89"/>
  <c r="J26"/>
  <c r="E26"/>
  <c r="J138"/>
  <c r="J25"/>
  <c r="J20"/>
  <c r="E20"/>
  <c r="F94"/>
  <c r="J19"/>
  <c r="J14"/>
  <c r="J91"/>
  <c r="E7"/>
  <c r="E85"/>
  <c i="7" r="J39"/>
  <c r="J38"/>
  <c i="1" r="AY102"/>
  <c i="7" r="J37"/>
  <c i="1" r="AX102"/>
  <c i="7"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J133"/>
  <c r="F133"/>
  <c r="F131"/>
  <c r="E129"/>
  <c r="J93"/>
  <c r="F93"/>
  <c r="F91"/>
  <c r="E89"/>
  <c r="J26"/>
  <c r="E26"/>
  <c r="J134"/>
  <c r="J25"/>
  <c r="J20"/>
  <c r="E20"/>
  <c r="F94"/>
  <c r="J19"/>
  <c r="J14"/>
  <c r="J131"/>
  <c r="E7"/>
  <c r="E125"/>
  <c i="6" r="J39"/>
  <c r="J38"/>
  <c i="1" r="AY101"/>
  <c i="6" r="J37"/>
  <c i="1" r="AX101"/>
  <c i="6"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F121"/>
  <c r="F119"/>
  <c r="E117"/>
  <c r="J93"/>
  <c r="F93"/>
  <c r="F91"/>
  <c r="E89"/>
  <c r="J26"/>
  <c r="E26"/>
  <c r="J94"/>
  <c r="J25"/>
  <c r="J20"/>
  <c r="E20"/>
  <c r="F122"/>
  <c r="J19"/>
  <c r="J14"/>
  <c r="J91"/>
  <c r="E7"/>
  <c r="E113"/>
  <c i="5" r="J39"/>
  <c r="J38"/>
  <c i="1" r="AY100"/>
  <c i="5" r="J37"/>
  <c i="1" r="AX100"/>
  <c i="5" r="BI544"/>
  <c r="BH544"/>
  <c r="BG544"/>
  <c r="BF544"/>
  <c r="T544"/>
  <c r="R544"/>
  <c r="P544"/>
  <c r="BI534"/>
  <c r="BH534"/>
  <c r="BG534"/>
  <c r="BF534"/>
  <c r="T534"/>
  <c r="R534"/>
  <c r="P534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17"/>
  <c r="BH517"/>
  <c r="BG517"/>
  <c r="BF517"/>
  <c r="T517"/>
  <c r="R517"/>
  <c r="P517"/>
  <c r="BI512"/>
  <c r="BH512"/>
  <c r="BG512"/>
  <c r="BF512"/>
  <c r="T512"/>
  <c r="T511"/>
  <c r="R512"/>
  <c r="R511"/>
  <c r="P512"/>
  <c r="P511"/>
  <c r="BI509"/>
  <c r="BH509"/>
  <c r="BG509"/>
  <c r="BF509"/>
  <c r="T509"/>
  <c r="R509"/>
  <c r="P509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T451"/>
  <c r="R452"/>
  <c r="R451"/>
  <c r="P452"/>
  <c r="P451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T332"/>
  <c r="R333"/>
  <c r="R332"/>
  <c r="P333"/>
  <c r="P332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J134"/>
  <c r="F134"/>
  <c r="F132"/>
  <c r="E130"/>
  <c r="J93"/>
  <c r="F93"/>
  <c r="F91"/>
  <c r="E89"/>
  <c r="J26"/>
  <c r="E26"/>
  <c r="J135"/>
  <c r="J25"/>
  <c r="J20"/>
  <c r="E20"/>
  <c r="F135"/>
  <c r="J19"/>
  <c r="J14"/>
  <c r="J91"/>
  <c r="E7"/>
  <c r="E126"/>
  <c i="4" r="J39"/>
  <c r="J38"/>
  <c i="1" r="AY98"/>
  <c i="4" r="J37"/>
  <c i="1" r="AX98"/>
  <c i="4"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8"/>
  <c r="F128"/>
  <c r="F126"/>
  <c r="E124"/>
  <c r="J93"/>
  <c r="F93"/>
  <c r="F91"/>
  <c r="E89"/>
  <c r="J26"/>
  <c r="E26"/>
  <c r="J129"/>
  <c r="J25"/>
  <c r="J20"/>
  <c r="E20"/>
  <c r="F94"/>
  <c r="J19"/>
  <c r="J14"/>
  <c r="J126"/>
  <c r="E7"/>
  <c r="E120"/>
  <c i="3" r="J39"/>
  <c r="J38"/>
  <c i="1" r="AY97"/>
  <c i="3" r="J37"/>
  <c i="1" r="AX97"/>
  <c i="3"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F121"/>
  <c r="F119"/>
  <c r="E117"/>
  <c r="J93"/>
  <c r="F93"/>
  <c r="F91"/>
  <c r="E89"/>
  <c r="J26"/>
  <c r="E26"/>
  <c r="J122"/>
  <c r="J25"/>
  <c r="J20"/>
  <c r="E20"/>
  <c r="F94"/>
  <c r="J19"/>
  <c r="J14"/>
  <c r="J91"/>
  <c r="E7"/>
  <c r="E85"/>
  <c i="2" r="J39"/>
  <c r="J38"/>
  <c i="1" r="AY96"/>
  <c i="2" r="J37"/>
  <c i="1" r="AX96"/>
  <c i="2"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T163"/>
  <c r="R164"/>
  <c r="R163"/>
  <c r="P164"/>
  <c r="P163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5"/>
  <c r="F125"/>
  <c r="F123"/>
  <c r="E121"/>
  <c r="J93"/>
  <c r="F93"/>
  <c r="F91"/>
  <c r="E89"/>
  <c r="J26"/>
  <c r="E26"/>
  <c r="J126"/>
  <c r="J25"/>
  <c r="J20"/>
  <c r="E20"/>
  <c r="F126"/>
  <c r="J19"/>
  <c r="J14"/>
  <c r="J123"/>
  <c r="E7"/>
  <c r="E117"/>
  <c i="1" r="L90"/>
  <c r="AM90"/>
  <c r="AM89"/>
  <c r="L89"/>
  <c r="AM87"/>
  <c r="L87"/>
  <c r="L85"/>
  <c r="L84"/>
  <c i="2" r="J187"/>
  <c r="J175"/>
  <c r="BK157"/>
  <c r="BK150"/>
  <c r="BK146"/>
  <c r="BK138"/>
  <c i="1" r="AS103"/>
  <c i="2" r="J157"/>
  <c r="J150"/>
  <c r="J144"/>
  <c r="J135"/>
  <c r="BK190"/>
  <c r="J183"/>
  <c r="BK175"/>
  <c i="1" r="AS99"/>
  <c i="3" r="J345"/>
  <c r="BK337"/>
  <c r="BK328"/>
  <c r="BK315"/>
  <c r="J302"/>
  <c r="BK289"/>
  <c r="J280"/>
  <c r="BK270"/>
  <c r="J260"/>
  <c r="J250"/>
  <c r="J234"/>
  <c r="J222"/>
  <c r="BK213"/>
  <c r="BK204"/>
  <c r="J190"/>
  <c r="J180"/>
  <c r="BK174"/>
  <c r="BK165"/>
  <c r="BK153"/>
  <c r="J140"/>
  <c r="BK131"/>
  <c r="J364"/>
  <c r="BK348"/>
  <c r="BK293"/>
  <c r="BK280"/>
  <c r="J268"/>
  <c r="J257"/>
  <c r="BK250"/>
  <c r="J227"/>
  <c r="J186"/>
  <c r="J174"/>
  <c r="BK149"/>
  <c r="BK137"/>
  <c r="J361"/>
  <c r="J337"/>
  <c r="J321"/>
  <c r="BK312"/>
  <c r="BK291"/>
  <c r="BK276"/>
  <c r="J270"/>
  <c r="J255"/>
  <c r="BK248"/>
  <c r="J232"/>
  <c r="J211"/>
  <c r="BK190"/>
  <c r="BK170"/>
  <c r="J165"/>
  <c r="J153"/>
  <c r="BK147"/>
  <c r="BK135"/>
  <c r="BK127"/>
  <c r="J350"/>
  <c r="J335"/>
  <c r="J330"/>
  <c r="BK321"/>
  <c r="J312"/>
  <c r="J305"/>
  <c r="BK295"/>
  <c r="J289"/>
  <c r="J248"/>
  <c r="BK236"/>
  <c r="BK227"/>
  <c r="BK207"/>
  <c r="J196"/>
  <c i="4" r="J407"/>
  <c r="BK401"/>
  <c r="BK378"/>
  <c r="BK370"/>
  <c r="J366"/>
  <c r="J358"/>
  <c r="J343"/>
  <c r="BK335"/>
  <c r="BK329"/>
  <c r="J323"/>
  <c r="J317"/>
  <c r="J305"/>
  <c r="J299"/>
  <c r="J286"/>
  <c r="BK276"/>
  <c r="J272"/>
  <c r="J266"/>
  <c r="J248"/>
  <c r="J241"/>
  <c r="BK231"/>
  <c r="J224"/>
  <c r="BK207"/>
  <c r="J201"/>
  <c r="BK191"/>
  <c r="J175"/>
  <c r="J156"/>
  <c r="BK144"/>
  <c r="J135"/>
  <c r="J399"/>
  <c r="J382"/>
  <c r="J370"/>
  <c r="J362"/>
  <c r="BK350"/>
  <c r="J331"/>
  <c r="BK315"/>
  <c r="BK305"/>
  <c r="J297"/>
  <c r="J291"/>
  <c r="BK280"/>
  <c r="BK268"/>
  <c r="BK256"/>
  <c r="BK250"/>
  <c r="BK235"/>
  <c r="J217"/>
  <c r="BK209"/>
  <c r="J195"/>
  <c r="J187"/>
  <c r="J181"/>
  <c r="J162"/>
  <c r="J148"/>
  <c r="J139"/>
  <c r="J413"/>
  <c r="BK396"/>
  <c r="J390"/>
  <c r="J380"/>
  <c r="J372"/>
  <c r="BK362"/>
  <c r="BK354"/>
  <c r="BK348"/>
  <c r="BK341"/>
  <c r="BK327"/>
  <c r="BK321"/>
  <c r="J315"/>
  <c r="BK307"/>
  <c r="BK293"/>
  <c r="BK284"/>
  <c r="J274"/>
  <c r="BK260"/>
  <c r="BK177"/>
  <c r="BK171"/>
  <c r="BK154"/>
  <c r="BK137"/>
  <c r="BK405"/>
  <c r="J394"/>
  <c r="J384"/>
  <c r="BK337"/>
  <c r="BK266"/>
  <c r="J258"/>
  <c r="BK246"/>
  <c r="J237"/>
  <c r="J231"/>
  <c r="BK224"/>
  <c r="BK217"/>
  <c r="J211"/>
  <c r="J199"/>
  <c r="BK193"/>
  <c r="J185"/>
  <c r="J173"/>
  <c r="J166"/>
  <c r="BK158"/>
  <c r="BK148"/>
  <c i="5" r="J512"/>
  <c r="J500"/>
  <c r="J471"/>
  <c r="J458"/>
  <c r="J449"/>
  <c r="J437"/>
  <c r="BK426"/>
  <c r="J414"/>
  <c r="J407"/>
  <c r="J393"/>
  <c r="J385"/>
  <c r="J371"/>
  <c r="J359"/>
  <c r="BK343"/>
  <c r="J333"/>
  <c r="BK315"/>
  <c r="BK279"/>
  <c r="J257"/>
  <c r="BK243"/>
  <c r="BK210"/>
  <c r="BK192"/>
  <c r="J180"/>
  <c r="BK168"/>
  <c r="BK498"/>
  <c r="BK469"/>
  <c r="BK455"/>
  <c r="BK449"/>
  <c r="J443"/>
  <c r="BK429"/>
  <c r="BK411"/>
  <c r="J405"/>
  <c r="BK395"/>
  <c r="BK375"/>
  <c r="J361"/>
  <c r="BK330"/>
  <c r="J321"/>
  <c r="BK305"/>
  <c r="BK290"/>
  <c r="BK269"/>
  <c r="J246"/>
  <c r="J234"/>
  <c r="J196"/>
  <c r="BK173"/>
  <c r="J507"/>
  <c r="BK495"/>
  <c r="J474"/>
  <c r="J460"/>
  <c r="BK443"/>
  <c r="J431"/>
  <c r="BK414"/>
  <c r="J401"/>
  <c r="BK393"/>
  <c r="J379"/>
  <c r="BK361"/>
  <c r="BK337"/>
  <c r="BK300"/>
  <c r="BK274"/>
  <c r="J252"/>
  <c r="BK227"/>
  <c r="BK216"/>
  <c r="BK194"/>
  <c r="J168"/>
  <c r="J141"/>
  <c r="BK379"/>
  <c r="J367"/>
  <c r="J350"/>
  <c r="BK328"/>
  <c r="J319"/>
  <c r="J298"/>
  <c r="J290"/>
  <c r="J279"/>
  <c r="BK260"/>
  <c r="BK246"/>
  <c r="J232"/>
  <c r="J198"/>
  <c r="J173"/>
  <c i="6" r="J375"/>
  <c r="BK351"/>
  <c r="BK339"/>
  <c r="BK329"/>
  <c r="BK324"/>
  <c r="J312"/>
  <c r="J305"/>
  <c r="BK296"/>
  <c r="BK280"/>
  <c r="J264"/>
  <c r="BK255"/>
  <c r="BK241"/>
  <c r="J234"/>
  <c r="J228"/>
  <c r="J220"/>
  <c r="J203"/>
  <c r="BK193"/>
  <c r="J183"/>
  <c r="J174"/>
  <c r="J160"/>
  <c r="BK153"/>
  <c r="BK140"/>
  <c r="J133"/>
  <c r="BK380"/>
  <c r="J366"/>
  <c r="J353"/>
  <c r="J349"/>
  <c r="J335"/>
  <c r="J329"/>
  <c r="BK314"/>
  <c r="BK305"/>
  <c r="BK298"/>
  <c r="BK290"/>
  <c r="J284"/>
  <c r="J278"/>
  <c r="J248"/>
  <c r="J241"/>
  <c r="BK234"/>
  <c r="BK213"/>
  <c r="J193"/>
  <c r="J172"/>
  <c r="BK163"/>
  <c r="BK149"/>
  <c r="BK133"/>
  <c r="J380"/>
  <c r="BK375"/>
  <c r="BK364"/>
  <c r="BK353"/>
  <c r="J344"/>
  <c r="BK333"/>
  <c r="BK322"/>
  <c r="J314"/>
  <c r="J296"/>
  <c r="J290"/>
  <c r="BK275"/>
  <c r="BK269"/>
  <c r="BK257"/>
  <c r="BK250"/>
  <c r="J231"/>
  <c r="BK216"/>
  <c r="J205"/>
  <c r="BK183"/>
  <c r="J163"/>
  <c r="BK158"/>
  <c r="BK155"/>
  <c r="J149"/>
  <c r="J147"/>
  <c r="J143"/>
  <c r="J140"/>
  <c r="BK137"/>
  <c r="BK135"/>
  <c r="J129"/>
  <c r="BK127"/>
  <c i="7" r="J462"/>
  <c r="J439"/>
  <c r="J429"/>
  <c r="BK423"/>
  <c r="J414"/>
  <c r="J406"/>
  <c r="J390"/>
  <c r="BK368"/>
  <c r="J359"/>
  <c r="J344"/>
  <c r="BK326"/>
  <c r="J310"/>
  <c r="J304"/>
  <c r="J294"/>
  <c r="BK286"/>
  <c r="BK264"/>
  <c r="BK253"/>
  <c r="J235"/>
  <c r="BK223"/>
  <c r="BK202"/>
  <c r="BK190"/>
  <c r="J178"/>
  <c r="BK164"/>
  <c r="J152"/>
  <c r="J144"/>
  <c r="J469"/>
  <c r="J460"/>
  <c r="BK451"/>
  <c r="J437"/>
  <c r="BK433"/>
  <c r="BK408"/>
  <c r="BK400"/>
  <c r="J394"/>
  <c r="BK383"/>
  <c r="BK372"/>
  <c r="J357"/>
  <c r="BK348"/>
  <c r="BK342"/>
  <c r="J330"/>
  <c r="J326"/>
  <c r="J314"/>
  <c r="BK298"/>
  <c r="BK278"/>
  <c r="BK272"/>
  <c r="J264"/>
  <c r="BK249"/>
  <c r="J241"/>
  <c r="J227"/>
  <c r="BK219"/>
  <c r="BK210"/>
  <c r="J202"/>
  <c r="BK180"/>
  <c r="BK168"/>
  <c r="J158"/>
  <c r="J150"/>
  <c r="BK469"/>
  <c r="J453"/>
  <c r="BK445"/>
  <c r="J423"/>
  <c r="BK414"/>
  <c r="BK390"/>
  <c r="J381"/>
  <c r="J374"/>
  <c r="BK364"/>
  <c r="BK352"/>
  <c r="BK340"/>
  <c r="BK330"/>
  <c r="J312"/>
  <c r="J302"/>
  <c r="BK294"/>
  <c r="J284"/>
  <c r="J278"/>
  <c r="J268"/>
  <c r="BK247"/>
  <c r="J233"/>
  <c r="J223"/>
  <c r="BK217"/>
  <c r="BK200"/>
  <c r="BK196"/>
  <c r="BK186"/>
  <c r="J174"/>
  <c r="J156"/>
  <c r="BK140"/>
  <c r="BK479"/>
  <c r="J477"/>
  <c r="BK471"/>
  <c r="J455"/>
  <c r="BK447"/>
  <c r="BK437"/>
  <c r="BK425"/>
  <c r="BK406"/>
  <c r="BK385"/>
  <c r="BK366"/>
  <c r="J336"/>
  <c r="BK328"/>
  <c r="BK312"/>
  <c r="J296"/>
  <c r="J280"/>
  <c r="J253"/>
  <c r="BK243"/>
  <c r="J237"/>
  <c r="J231"/>
  <c r="J196"/>
  <c r="J186"/>
  <c r="J170"/>
  <c r="J146"/>
  <c i="8" r="BK458"/>
  <c r="BK436"/>
  <c r="J389"/>
  <c r="BK377"/>
  <c r="BK364"/>
  <c r="BK359"/>
  <c r="BK341"/>
  <c r="BK322"/>
  <c r="J308"/>
  <c r="J291"/>
  <c r="BK280"/>
  <c r="BK262"/>
  <c r="BK228"/>
  <c r="J223"/>
  <c r="BK183"/>
  <c r="J172"/>
  <c r="J164"/>
  <c r="BK152"/>
  <c r="J455"/>
  <c r="J420"/>
  <c r="BK396"/>
  <c r="BK387"/>
  <c r="BK368"/>
  <c r="BK362"/>
  <c r="BK347"/>
  <c r="BK338"/>
  <c r="BK326"/>
  <c r="BK308"/>
  <c r="BK294"/>
  <c r="J278"/>
  <c r="J265"/>
  <c r="BK242"/>
  <c r="J233"/>
  <c r="J216"/>
  <c r="J201"/>
  <c r="BK172"/>
  <c r="BK150"/>
  <c r="J427"/>
  <c r="BK404"/>
  <c r="J387"/>
  <c r="BK380"/>
  <c r="J371"/>
  <c r="J364"/>
  <c r="BK355"/>
  <c r="J349"/>
  <c r="J303"/>
  <c r="BK265"/>
  <c r="BK256"/>
  <c r="BK246"/>
  <c r="BK235"/>
  <c r="J225"/>
  <c r="J212"/>
  <c r="J196"/>
  <c r="BK167"/>
  <c r="BK158"/>
  <c r="J154"/>
  <c r="BK144"/>
  <c r="BK452"/>
  <c r="BK430"/>
  <c r="J409"/>
  <c r="J310"/>
  <c r="J270"/>
  <c r="BK252"/>
  <c r="BK239"/>
  <c i="9" r="BK368"/>
  <c r="J365"/>
  <c r="BK361"/>
  <c r="J352"/>
  <c r="BK349"/>
  <c r="BK341"/>
  <c r="J332"/>
  <c r="BK321"/>
  <c r="J311"/>
  <c r="J297"/>
  <c r="J293"/>
  <c r="J280"/>
  <c r="BK270"/>
  <c r="J249"/>
  <c r="J240"/>
  <c r="BK230"/>
  <c r="J225"/>
  <c r="BK204"/>
  <c r="J194"/>
  <c r="BK184"/>
  <c r="J169"/>
  <c r="BK160"/>
  <c r="J149"/>
  <c r="BK133"/>
  <c r="J368"/>
  <c r="J363"/>
  <c r="BK354"/>
  <c r="J343"/>
  <c r="J334"/>
  <c r="J327"/>
  <c r="J321"/>
  <c r="J309"/>
  <c r="BK293"/>
  <c r="BK276"/>
  <c r="J270"/>
  <c r="J260"/>
  <c r="J254"/>
  <c r="J238"/>
  <c r="J230"/>
  <c r="BK221"/>
  <c r="BK208"/>
  <c r="BK188"/>
  <c r="BK155"/>
  <c r="BK149"/>
  <c r="BK145"/>
  <c r="J137"/>
  <c r="BK131"/>
  <c r="J129"/>
  <c r="J339"/>
  <c r="J329"/>
  <c r="J316"/>
  <c r="BK301"/>
  <c r="BK297"/>
  <c r="J288"/>
  <c r="J276"/>
  <c r="J268"/>
  <c r="BK260"/>
  <c r="BK251"/>
  <c r="BK247"/>
  <c r="BK242"/>
  <c r="J235"/>
  <c r="J215"/>
  <c r="J204"/>
  <c r="BK194"/>
  <c r="BK178"/>
  <c r="BK172"/>
  <c r="BK167"/>
  <c r="J163"/>
  <c r="BK158"/>
  <c r="J145"/>
  <c r="BK140"/>
  <c r="J133"/>
  <c r="BK323"/>
  <c r="J306"/>
  <c r="BK295"/>
  <c r="BK288"/>
  <c r="BK280"/>
  <c i="10" r="BK361"/>
  <c r="J351"/>
  <c r="J347"/>
  <c r="BK336"/>
  <c r="BK326"/>
  <c r="BK314"/>
  <c r="J295"/>
  <c r="J280"/>
  <c r="J274"/>
  <c r="J265"/>
  <c r="BK256"/>
  <c r="BK250"/>
  <c r="J244"/>
  <c r="BK234"/>
  <c r="J224"/>
  <c r="BK216"/>
  <c r="BK197"/>
  <c r="J189"/>
  <c r="J173"/>
  <c r="BK164"/>
  <c r="J148"/>
  <c r="J357"/>
  <c r="BK349"/>
  <c r="J340"/>
  <c r="BK332"/>
  <c r="J326"/>
  <c r="J314"/>
  <c r="J305"/>
  <c r="J299"/>
  <c r="BK284"/>
  <c r="BK276"/>
  <c r="BK263"/>
  <c r="BK252"/>
  <c r="J236"/>
  <c r="J228"/>
  <c r="BK220"/>
  <c r="J212"/>
  <c r="BK203"/>
  <c r="J193"/>
  <c r="BK177"/>
  <c r="J166"/>
  <c r="BK140"/>
  <c r="BK347"/>
  <c r="J334"/>
  <c r="BK324"/>
  <c r="J311"/>
  <c r="J293"/>
  <c r="BK274"/>
  <c r="BK265"/>
  <c r="J256"/>
  <c r="BK246"/>
  <c r="J234"/>
  <c r="BK224"/>
  <c r="BK212"/>
  <c r="BK205"/>
  <c r="BK199"/>
  <c r="BK193"/>
  <c r="BK185"/>
  <c r="J175"/>
  <c r="BK166"/>
  <c r="BK152"/>
  <c r="J146"/>
  <c r="J320"/>
  <c r="BK299"/>
  <c r="J289"/>
  <c r="J278"/>
  <c r="J160"/>
  <c r="BK156"/>
  <c i="11" r="BK141"/>
  <c r="BK163"/>
  <c r="J155"/>
  <c r="J149"/>
  <c r="BK131"/>
  <c r="J163"/>
  <c r="J137"/>
  <c r="BK125"/>
  <c r="J134"/>
  <c r="J125"/>
  <c i="2" r="J185"/>
  <c r="BK181"/>
  <c r="BK160"/>
  <c r="J152"/>
  <c r="BK144"/>
  <c r="BK135"/>
  <c r="J190"/>
  <c r="J181"/>
  <c r="BK172"/>
  <c r="BK164"/>
  <c r="J155"/>
  <c r="J148"/>
  <c r="J141"/>
  <c r="J132"/>
  <c r="BK185"/>
  <c r="J178"/>
  <c r="J164"/>
  <c i="3" r="BK364"/>
  <c r="J359"/>
  <c r="BK339"/>
  <c r="BK330"/>
  <c r="J317"/>
  <c r="BK305"/>
  <c r="J297"/>
  <c r="BK282"/>
  <c r="BK274"/>
  <c r="BK263"/>
  <c r="BK252"/>
  <c r="BK239"/>
  <c r="J230"/>
  <c r="J219"/>
  <c r="BK211"/>
  <c r="BK196"/>
  <c r="BK184"/>
  <c r="J170"/>
  <c r="J163"/>
  <c r="J147"/>
  <c r="J137"/>
  <c r="J129"/>
  <c r="J357"/>
  <c r="BK345"/>
  <c r="J295"/>
  <c r="BK286"/>
  <c r="J278"/>
  <c r="J266"/>
  <c r="BK255"/>
  <c r="J239"/>
  <c r="J194"/>
  <c r="J176"/>
  <c r="BK155"/>
  <c r="J143"/>
  <c r="J131"/>
  <c r="BK333"/>
  <c r="J319"/>
  <c r="BK300"/>
  <c r="BK278"/>
  <c r="J272"/>
  <c r="J263"/>
  <c r="J246"/>
  <c r="J217"/>
  <c r="J204"/>
  <c r="BK194"/>
  <c r="BK168"/>
  <c r="BK160"/>
  <c r="J149"/>
  <c r="BK140"/>
  <c r="J133"/>
  <c r="BK357"/>
  <c r="J354"/>
  <c r="J339"/>
  <c r="BK325"/>
  <c r="BK319"/>
  <c r="J310"/>
  <c r="BK302"/>
  <c r="J293"/>
  <c r="J282"/>
  <c r="J241"/>
  <c r="BK230"/>
  <c r="BK219"/>
  <c r="J200"/>
  <c i="4" r="BK413"/>
  <c r="BK403"/>
  <c r="J386"/>
  <c r="J374"/>
  <c r="J368"/>
  <c r="BK360"/>
  <c r="J352"/>
  <c r="BK339"/>
  <c r="J335"/>
  <c r="J321"/>
  <c r="BK313"/>
  <c r="J307"/>
  <c r="J301"/>
  <c r="BK288"/>
  <c r="BK270"/>
  <c r="BK254"/>
  <c r="J246"/>
  <c r="BK237"/>
  <c r="J229"/>
  <c r="BK219"/>
  <c r="J205"/>
  <c r="BK199"/>
  <c r="J189"/>
  <c r="BK166"/>
  <c r="BK150"/>
  <c r="BK139"/>
  <c r="J401"/>
  <c r="BK384"/>
  <c r="J378"/>
  <c r="BK364"/>
  <c r="BK356"/>
  <c r="J348"/>
  <c r="J329"/>
  <c r="BK311"/>
  <c r="BK301"/>
  <c r="BK295"/>
  <c r="J288"/>
  <c r="J282"/>
  <c r="J264"/>
  <c r="J254"/>
  <c r="BK241"/>
  <c r="J233"/>
  <c r="J213"/>
  <c r="BK205"/>
  <c r="J193"/>
  <c r="BK185"/>
  <c r="BK179"/>
  <c r="J158"/>
  <c r="J146"/>
  <c r="J417"/>
  <c r="BK411"/>
  <c r="BK392"/>
  <c r="BK388"/>
  <c r="J376"/>
  <c r="BK366"/>
  <c r="J356"/>
  <c r="J350"/>
  <c r="BK343"/>
  <c r="BK331"/>
  <c r="BK323"/>
  <c r="J319"/>
  <c r="J313"/>
  <c r="J303"/>
  <c r="BK291"/>
  <c r="J280"/>
  <c r="BK262"/>
  <c r="BK181"/>
  <c r="BK175"/>
  <c r="J168"/>
  <c r="J152"/>
  <c r="J415"/>
  <c r="J396"/>
  <c r="J388"/>
  <c r="J341"/>
  <c r="J270"/>
  <c r="J260"/>
  <c r="BK252"/>
  <c r="J244"/>
  <c r="BK233"/>
  <c r="BK229"/>
  <c r="BK221"/>
  <c r="BK213"/>
  <c r="J207"/>
  <c r="BK197"/>
  <c r="J191"/>
  <c r="BK183"/>
  <c r="J171"/>
  <c r="J160"/>
  <c r="J150"/>
  <c r="BK135"/>
  <c i="5" r="BK507"/>
  <c r="J495"/>
  <c r="J489"/>
  <c r="BK465"/>
  <c r="J452"/>
  <c r="J439"/>
  <c r="J429"/>
  <c r="J417"/>
  <c r="J411"/>
  <c r="BK403"/>
  <c r="BK390"/>
  <c r="J375"/>
  <c r="BK367"/>
  <c r="BK353"/>
  <c r="J339"/>
  <c r="BK323"/>
  <c r="J287"/>
  <c r="BK264"/>
  <c r="BK252"/>
  <c r="BK237"/>
  <c r="BK207"/>
  <c r="J190"/>
  <c r="J177"/>
  <c r="BK502"/>
  <c r="BK489"/>
  <c r="BK474"/>
  <c r="J463"/>
  <c r="BK452"/>
  <c r="BK435"/>
  <c r="BK423"/>
  <c r="BK407"/>
  <c r="J399"/>
  <c r="BK385"/>
  <c r="J369"/>
  <c r="BK350"/>
  <c r="J323"/>
  <c r="J315"/>
  <c r="BK296"/>
  <c r="BK282"/>
  <c r="BK266"/>
  <c r="BK240"/>
  <c r="J216"/>
  <c r="BK180"/>
  <c r="J158"/>
  <c r="BK152"/>
  <c r="BK544"/>
  <c r="J529"/>
  <c r="BK512"/>
  <c r="BK500"/>
  <c r="J482"/>
  <c r="BK463"/>
  <c r="BK446"/>
  <c r="BK433"/>
  <c r="J420"/>
  <c r="J403"/>
  <c r="J395"/>
  <c r="BK381"/>
  <c r="J377"/>
  <c r="BK359"/>
  <c r="J330"/>
  <c r="BK298"/>
  <c r="J269"/>
  <c r="BK232"/>
  <c r="BK220"/>
  <c r="J210"/>
  <c r="J187"/>
  <c r="BK164"/>
  <c r="J390"/>
  <c r="BK369"/>
  <c r="J353"/>
  <c r="BK339"/>
  <c r="BK321"/>
  <c r="J305"/>
  <c r="J293"/>
  <c r="J282"/>
  <c r="J264"/>
  <c r="J255"/>
  <c r="J240"/>
  <c r="J230"/>
  <c r="BK196"/>
  <c r="J192"/>
  <c r="BK141"/>
  <c i="6" r="BK373"/>
  <c r="J355"/>
  <c r="BK347"/>
  <c r="BK337"/>
  <c r="BK331"/>
  <c r="J317"/>
  <c r="J307"/>
  <c r="J298"/>
  <c r="BK284"/>
  <c r="J272"/>
  <c r="J261"/>
  <c r="J252"/>
  <c r="BK243"/>
  <c r="J236"/>
  <c r="BK226"/>
  <c r="J213"/>
  <c r="BK205"/>
  <c r="J195"/>
  <c r="J179"/>
  <c r="BK172"/>
  <c r="J158"/>
  <c r="J145"/>
  <c r="J135"/>
  <c r="J127"/>
  <c r="J370"/>
  <c r="J361"/>
  <c r="J351"/>
  <c r="J339"/>
  <c r="J331"/>
  <c r="J319"/>
  <c r="BK307"/>
  <c r="BK301"/>
  <c r="BK292"/>
  <c r="J286"/>
  <c r="J280"/>
  <c r="J266"/>
  <c r="BK259"/>
  <c r="J243"/>
  <c r="BK236"/>
  <c r="J226"/>
  <c r="BK195"/>
  <c r="J185"/>
  <c r="J167"/>
  <c r="BK160"/>
  <c r="BK145"/>
  <c r="BK131"/>
  <c r="BK377"/>
  <c r="BK366"/>
  <c r="BK361"/>
  <c r="BK349"/>
  <c r="BK342"/>
  <c r="J327"/>
  <c r="BK317"/>
  <c r="J303"/>
  <c r="J292"/>
  <c r="BK282"/>
  <c r="BK272"/>
  <c r="J259"/>
  <c r="BK252"/>
  <c r="BK248"/>
  <c r="BK220"/>
  <c r="J209"/>
  <c r="BK185"/>
  <c r="BK177"/>
  <c r="BK170"/>
  <c i="7" r="J467"/>
  <c r="BK455"/>
  <c r="BK435"/>
  <c r="BK431"/>
  <c r="J425"/>
  <c r="BK412"/>
  <c r="BK402"/>
  <c r="J379"/>
  <c r="BK370"/>
  <c r="J364"/>
  <c r="BK350"/>
  <c r="J342"/>
  <c r="J324"/>
  <c r="BK306"/>
  <c r="BK296"/>
  <c r="J290"/>
  <c r="J272"/>
  <c r="J260"/>
  <c r="BK225"/>
  <c r="BK208"/>
  <c r="J204"/>
  <c r="BK192"/>
  <c r="J180"/>
  <c r="BK172"/>
  <c r="BK154"/>
  <c r="J148"/>
  <c r="J471"/>
  <c r="BK462"/>
  <c r="BK453"/>
  <c r="BK439"/>
  <c r="J410"/>
  <c r="J402"/>
  <c r="BK396"/>
  <c r="BK388"/>
  <c r="BK381"/>
  <c r="J370"/>
  <c r="J354"/>
  <c r="BK344"/>
  <c r="BK336"/>
  <c r="J328"/>
  <c r="J319"/>
  <c r="BK308"/>
  <c r="J292"/>
  <c r="BK276"/>
  <c r="BK268"/>
  <c r="BK257"/>
  <c r="J247"/>
  <c r="J243"/>
  <c r="J229"/>
  <c r="J221"/>
  <c r="J215"/>
  <c r="J206"/>
  <c r="J182"/>
  <c r="BK170"/>
  <c r="BK160"/>
  <c r="J154"/>
  <c r="BK144"/>
  <c r="BK460"/>
  <c r="J447"/>
  <c r="J431"/>
  <c r="J418"/>
  <c r="BK410"/>
  <c r="J388"/>
  <c r="J377"/>
  <c r="J368"/>
  <c r="BK359"/>
  <c r="J350"/>
  <c r="J332"/>
  <c r="BK319"/>
  <c r="J308"/>
  <c r="J298"/>
  <c r="BK288"/>
  <c r="BK280"/>
  <c r="BK270"/>
  <c r="BK262"/>
  <c r="BK241"/>
  <c r="BK231"/>
  <c r="BK221"/>
  <c r="BK215"/>
  <c r="BK204"/>
  <c r="BK198"/>
  <c r="J192"/>
  <c r="BK184"/>
  <c r="J168"/>
  <c r="BK152"/>
  <c r="BK481"/>
  <c r="J479"/>
  <c r="BK475"/>
  <c r="J465"/>
  <c r="BK449"/>
  <c r="J441"/>
  <c r="BK429"/>
  <c r="BK416"/>
  <c r="J404"/>
  <c r="J396"/>
  <c r="J383"/>
  <c r="BK354"/>
  <c r="BK334"/>
  <c r="BK316"/>
  <c r="J306"/>
  <c r="J286"/>
  <c r="J274"/>
  <c r="J257"/>
  <c r="J249"/>
  <c r="J239"/>
  <c r="BK233"/>
  <c r="BK229"/>
  <c r="J190"/>
  <c r="BK178"/>
  <c r="BK148"/>
  <c i="8" r="BK455"/>
  <c r="J430"/>
  <c r="BK409"/>
  <c r="J396"/>
  <c r="BK353"/>
  <c r="J329"/>
  <c r="J314"/>
  <c r="J300"/>
  <c r="J294"/>
  <c r="J284"/>
  <c r="BK276"/>
  <c r="J239"/>
  <c r="BK204"/>
  <c r="J191"/>
  <c r="BK175"/>
  <c r="J167"/>
  <c r="J144"/>
  <c r="BK446"/>
  <c r="BK434"/>
  <c r="BK402"/>
  <c r="J391"/>
  <c r="J374"/>
  <c r="J366"/>
  <c r="BK351"/>
  <c r="J341"/>
  <c r="BK329"/>
  <c r="J317"/>
  <c r="BK300"/>
  <c r="BK287"/>
  <c r="J276"/>
  <c r="J262"/>
  <c r="BK237"/>
  <c r="BK230"/>
  <c r="BK212"/>
  <c r="BK191"/>
  <c r="J175"/>
  <c r="BK154"/>
  <c r="BK147"/>
  <c r="J359"/>
  <c r="J351"/>
  <c r="J345"/>
  <c r="BK335"/>
  <c r="BK319"/>
  <c r="BK291"/>
  <c r="BK270"/>
  <c r="J259"/>
  <c r="BK250"/>
  <c r="J242"/>
  <c r="J230"/>
  <c r="BK219"/>
  <c r="J208"/>
  <c r="J186"/>
  <c r="BK164"/>
  <c r="J156"/>
  <c r="J147"/>
  <c r="BK442"/>
  <c r="BK423"/>
  <c r="BK406"/>
  <c r="J399"/>
  <c r="BK273"/>
  <c r="J256"/>
  <c r="J246"/>
  <c i="9" r="J319"/>
  <c r="BK309"/>
  <c r="J295"/>
  <c r="BK282"/>
  <c r="BK274"/>
  <c r="J263"/>
  <c r="J247"/>
  <c r="BK238"/>
  <c r="BK227"/>
  <c r="BK212"/>
  <c r="BK198"/>
  <c r="J188"/>
  <c r="J178"/>
  <c r="J172"/>
  <c r="J165"/>
  <c r="J158"/>
  <c r="BK137"/>
  <c r="J131"/>
  <c r="BK365"/>
  <c r="J361"/>
  <c r="J349"/>
  <c r="J341"/>
  <c r="BK329"/>
  <c r="J323"/>
  <c r="BK316"/>
  <c r="J301"/>
  <c r="J282"/>
  <c r="BK272"/>
  <c r="BK263"/>
  <c r="J256"/>
  <c r="BK244"/>
  <c r="BK235"/>
  <c r="BK225"/>
  <c r="BK215"/>
  <c r="J198"/>
  <c r="J180"/>
  <c r="J153"/>
  <c r="J143"/>
  <c r="J135"/>
  <c r="J354"/>
  <c r="BK343"/>
  <c r="BK332"/>
  <c r="BK319"/>
  <c r="BK304"/>
  <c r="J299"/>
  <c r="BK290"/>
  <c r="BK284"/>
  <c r="J272"/>
  <c r="J266"/>
  <c r="J258"/>
  <c r="BK249"/>
  <c r="J244"/>
  <c r="BK240"/>
  <c r="BK219"/>
  <c r="J212"/>
  <c r="BK200"/>
  <c r="J184"/>
  <c r="BK174"/>
  <c r="BK169"/>
  <c r="BK165"/>
  <c r="J160"/>
  <c r="BK147"/>
  <c r="BK143"/>
  <c r="BK135"/>
  <c r="BK129"/>
  <c r="J314"/>
  <c r="J304"/>
  <c r="J290"/>
  <c r="J284"/>
  <c r="J278"/>
  <c i="10" r="J355"/>
  <c r="J349"/>
  <c r="BK342"/>
  <c r="BK334"/>
  <c r="J322"/>
  <c r="BK309"/>
  <c r="BK297"/>
  <c r="BK293"/>
  <c r="J272"/>
  <c r="J263"/>
  <c r="J254"/>
  <c r="BK248"/>
  <c r="BK239"/>
  <c r="BK226"/>
  <c r="J220"/>
  <c r="J210"/>
  <c r="J195"/>
  <c r="J187"/>
  <c r="BK179"/>
  <c r="J168"/>
  <c r="BK158"/>
  <c r="BK146"/>
  <c r="J361"/>
  <c r="J353"/>
  <c r="J342"/>
  <c r="J336"/>
  <c r="BK328"/>
  <c r="BK316"/>
  <c r="BK307"/>
  <c r="BK301"/>
  <c r="BK287"/>
  <c r="BK278"/>
  <c r="J270"/>
  <c r="BK254"/>
  <c r="BK241"/>
  <c r="BK230"/>
  <c r="J222"/>
  <c r="BK214"/>
  <c r="J205"/>
  <c r="BK195"/>
  <c r="J185"/>
  <c r="J179"/>
  <c r="BK173"/>
  <c r="BK160"/>
  <c r="BK353"/>
  <c r="J344"/>
  <c r="J332"/>
  <c r="BK322"/>
  <c r="J307"/>
  <c r="BK295"/>
  <c r="J282"/>
  <c r="BK267"/>
  <c r="BK259"/>
  <c r="J248"/>
  <c r="J239"/>
  <c r="BK232"/>
  <c r="J216"/>
  <c r="BK210"/>
  <c r="J203"/>
  <c r="J197"/>
  <c r="BK189"/>
  <c r="J183"/>
  <c r="J170"/>
  <c r="J164"/>
  <c r="BK148"/>
  <c r="BK144"/>
  <c r="J140"/>
  <c r="J301"/>
  <c r="BK291"/>
  <c r="J287"/>
  <c r="BK175"/>
  <c r="J158"/>
  <c r="J142"/>
  <c i="11" r="J152"/>
  <c r="BK143"/>
  <c r="BK137"/>
  <c r="J159"/>
  <c r="BK146"/>
  <c r="J165"/>
  <c r="J143"/>
  <c r="J131"/>
  <c i="2" r="BK183"/>
  <c r="BK169"/>
  <c r="BK155"/>
  <c r="BK148"/>
  <c r="BK141"/>
  <c r="BK132"/>
  <c r="BK187"/>
  <c r="BK178"/>
  <c r="J169"/>
  <c r="J160"/>
  <c r="BK152"/>
  <c r="J146"/>
  <c r="J138"/>
  <c i="1" r="AS95"/>
  <c i="2" r="J172"/>
  <c i="3" r="BK361"/>
  <c r="J342"/>
  <c r="BK335"/>
  <c r="J323"/>
  <c r="BK310"/>
  <c r="J300"/>
  <c r="J286"/>
  <c r="J276"/>
  <c r="BK268"/>
  <c r="BK257"/>
  <c r="J243"/>
  <c r="BK232"/>
  <c r="BK225"/>
  <c r="BK217"/>
  <c r="J207"/>
  <c r="BK186"/>
  <c r="BK176"/>
  <c r="J168"/>
  <c r="J160"/>
  <c r="BK143"/>
  <c r="J135"/>
  <c r="J127"/>
  <c r="BK350"/>
  <c r="BK342"/>
  <c r="J291"/>
  <c r="BK272"/>
  <c r="BK260"/>
  <c r="BK243"/>
  <c r="BK241"/>
  <c r="BK222"/>
  <c r="BK180"/>
  <c r="BK158"/>
  <c r="J145"/>
  <c r="BK133"/>
  <c r="BK354"/>
  <c r="J325"/>
  <c r="J315"/>
  <c r="BK307"/>
  <c r="J284"/>
  <c r="J274"/>
  <c r="BK266"/>
  <c r="J252"/>
  <c r="J236"/>
  <c r="J213"/>
  <c r="BK200"/>
  <c r="J184"/>
  <c r="BK163"/>
  <c r="J158"/>
  <c r="J155"/>
  <c r="BK145"/>
  <c r="BK129"/>
  <c r="BK359"/>
  <c r="J348"/>
  <c r="J333"/>
  <c r="J328"/>
  <c r="BK323"/>
  <c r="BK317"/>
  <c r="J307"/>
  <c r="BK297"/>
  <c r="BK284"/>
  <c r="BK246"/>
  <c r="BK234"/>
  <c r="J225"/>
  <c i="4" r="BK417"/>
  <c r="J405"/>
  <c r="BK399"/>
  <c r="BK376"/>
  <c r="BK372"/>
  <c r="J364"/>
  <c r="BK346"/>
  <c r="J337"/>
  <c r="BK333"/>
  <c r="J327"/>
  <c r="BK319"/>
  <c r="J311"/>
  <c r="BK303"/>
  <c r="BK297"/>
  <c r="J278"/>
  <c r="BK274"/>
  <c r="J268"/>
  <c r="J250"/>
  <c r="BK244"/>
  <c r="J235"/>
  <c r="J226"/>
  <c r="J215"/>
  <c r="J203"/>
  <c r="J197"/>
  <c r="J177"/>
  <c r="BK164"/>
  <c r="BK152"/>
  <c r="J142"/>
  <c r="J403"/>
  <c r="BK390"/>
  <c r="BK380"/>
  <c r="BK368"/>
  <c r="J360"/>
  <c r="J354"/>
  <c r="J333"/>
  <c r="BK325"/>
  <c r="BK309"/>
  <c r="BK299"/>
  <c r="J293"/>
  <c r="J284"/>
  <c r="BK278"/>
  <c r="J262"/>
  <c r="J252"/>
  <c r="J239"/>
  <c r="J221"/>
  <c r="BK211"/>
  <c r="BK201"/>
  <c r="BK189"/>
  <c r="J183"/>
  <c r="J164"/>
  <c r="J154"/>
  <c r="BK142"/>
  <c r="BK415"/>
  <c r="BK407"/>
  <c r="BK394"/>
  <c r="BK386"/>
  <c r="BK374"/>
  <c r="BK358"/>
  <c r="BK352"/>
  <c r="J346"/>
  <c r="J339"/>
  <c r="J325"/>
  <c r="BK317"/>
  <c r="J309"/>
  <c r="J295"/>
  <c r="BK286"/>
  <c r="BK282"/>
  <c r="J276"/>
  <c r="BK258"/>
  <c r="BK173"/>
  <c r="BK160"/>
  <c r="BK146"/>
  <c r="J144"/>
  <c r="J411"/>
  <c r="J392"/>
  <c r="BK382"/>
  <c r="BK272"/>
  <c r="BK264"/>
  <c r="J256"/>
  <c r="BK248"/>
  <c r="BK239"/>
  <c r="BK226"/>
  <c r="J219"/>
  <c r="BK215"/>
  <c r="J209"/>
  <c r="BK203"/>
  <c r="BK195"/>
  <c r="BK187"/>
  <c r="J179"/>
  <c r="BK168"/>
  <c r="BK162"/>
  <c r="BK156"/>
  <c r="J137"/>
  <c i="5" r="J509"/>
  <c r="J498"/>
  <c r="BK482"/>
  <c r="BK460"/>
  <c r="J441"/>
  <c r="J435"/>
  <c r="BK420"/>
  <c r="BK409"/>
  <c r="BK397"/>
  <c r="J387"/>
  <c r="J373"/>
  <c r="J364"/>
  <c r="J346"/>
  <c r="J337"/>
  <c r="J300"/>
  <c r="J272"/>
  <c r="BK255"/>
  <c r="J249"/>
  <c r="J220"/>
  <c r="BK201"/>
  <c r="BK187"/>
  <c r="BK158"/>
  <c r="BK155"/>
  <c r="BK149"/>
  <c r="BK146"/>
  <c r="J544"/>
  <c r="J534"/>
  <c r="J531"/>
  <c r="BK529"/>
  <c r="J527"/>
  <c r="J517"/>
  <c r="J504"/>
  <c r="J492"/>
  <c r="J486"/>
  <c r="BK441"/>
  <c r="J433"/>
  <c r="J426"/>
  <c r="J409"/>
  <c r="BK401"/>
  <c r="BK387"/>
  <c r="BK373"/>
  <c r="BK357"/>
  <c r="BK333"/>
  <c r="J325"/>
  <c r="J308"/>
  <c r="BK293"/>
  <c r="J274"/>
  <c r="J260"/>
  <c r="J237"/>
  <c r="J207"/>
  <c r="BK190"/>
  <c r="J161"/>
  <c r="J149"/>
  <c r="BK531"/>
  <c r="BK527"/>
  <c r="BK509"/>
  <c r="J502"/>
  <c r="BK486"/>
  <c r="J469"/>
  <c r="J455"/>
  <c r="BK437"/>
  <c r="J423"/>
  <c r="BK405"/>
  <c r="BK399"/>
  <c r="J383"/>
  <c r="BK371"/>
  <c r="J343"/>
  <c r="J302"/>
  <c r="BK276"/>
  <c r="J266"/>
  <c r="BK230"/>
  <c r="J218"/>
  <c r="J201"/>
  <c r="BK184"/>
  <c r="J152"/>
  <c r="BK383"/>
  <c r="BK377"/>
  <c r="BK364"/>
  <c r="BK346"/>
  <c r="BK325"/>
  <c r="BK308"/>
  <c r="J296"/>
  <c r="BK287"/>
  <c r="J276"/>
  <c r="BK257"/>
  <c r="J243"/>
  <c r="BK234"/>
  <c r="J227"/>
  <c r="J194"/>
  <c r="J184"/>
  <c r="BK161"/>
  <c i="6" r="BK370"/>
  <c r="BK358"/>
  <c r="BK344"/>
  <c r="BK335"/>
  <c r="BK327"/>
  <c r="BK319"/>
  <c r="J309"/>
  <c r="J301"/>
  <c r="BK286"/>
  <c r="J275"/>
  <c r="BK266"/>
  <c r="J257"/>
  <c r="J250"/>
  <c r="J239"/>
  <c r="BK231"/>
  <c r="J222"/>
  <c r="BK209"/>
  <c r="J199"/>
  <c r="J189"/>
  <c r="J177"/>
  <c r="BK165"/>
  <c r="J155"/>
  <c r="BK147"/>
  <c r="J137"/>
  <c r="J131"/>
  <c r="J377"/>
  <c r="J364"/>
  <c r="BK355"/>
  <c r="J342"/>
  <c r="J333"/>
  <c r="J322"/>
  <c r="BK309"/>
  <c r="BK303"/>
  <c r="J294"/>
  <c r="J288"/>
  <c r="J282"/>
  <c r="J269"/>
  <c r="BK264"/>
  <c r="BK245"/>
  <c r="BK239"/>
  <c r="BK228"/>
  <c r="BK199"/>
  <c r="BK189"/>
  <c r="J170"/>
  <c r="J165"/>
  <c r="J153"/>
  <c r="BK143"/>
  <c r="BK129"/>
  <c r="J373"/>
  <c r="J358"/>
  <c r="J347"/>
  <c r="J337"/>
  <c r="J324"/>
  <c r="BK312"/>
  <c r="BK294"/>
  <c r="BK288"/>
  <c r="BK278"/>
  <c r="BK261"/>
  <c r="J255"/>
  <c r="J245"/>
  <c r="BK222"/>
  <c r="J216"/>
  <c r="BK203"/>
  <c r="BK179"/>
  <c r="BK174"/>
  <c r="BK167"/>
  <c i="7" r="BK465"/>
  <c r="BK441"/>
  <c r="J433"/>
  <c r="BK427"/>
  <c r="J421"/>
  <c r="J408"/>
  <c r="BK392"/>
  <c r="BK377"/>
  <c r="J366"/>
  <c r="BK362"/>
  <c r="J348"/>
  <c r="J340"/>
  <c r="J321"/>
  <c r="BK300"/>
  <c r="BK292"/>
  <c r="J288"/>
  <c r="J270"/>
  <c r="BK255"/>
  <c r="J251"/>
  <c r="BK213"/>
  <c r="BK206"/>
  <c r="J198"/>
  <c r="J188"/>
  <c r="J176"/>
  <c r="BK158"/>
  <c r="BK150"/>
  <c r="J142"/>
  <c r="BK467"/>
  <c r="BK457"/>
  <c r="J445"/>
  <c r="J435"/>
  <c r="J412"/>
  <c r="BK404"/>
  <c r="BK398"/>
  <c r="J392"/>
  <c r="BK374"/>
  <c r="J362"/>
  <c r="J352"/>
  <c r="J346"/>
  <c r="J334"/>
  <c r="BK324"/>
  <c r="J316"/>
  <c r="BK304"/>
  <c r="BK282"/>
  <c r="BK274"/>
  <c r="BK266"/>
  <c r="J255"/>
  <c r="J245"/>
  <c r="BK237"/>
  <c r="J225"/>
  <c r="J217"/>
  <c r="J208"/>
  <c r="J194"/>
  <c r="BK176"/>
  <c r="BK162"/>
  <c r="BK156"/>
  <c r="BK146"/>
  <c r="J140"/>
  <c r="J449"/>
  <c r="J443"/>
  <c r="BK421"/>
  <c r="J416"/>
  <c r="J398"/>
  <c r="J385"/>
  <c r="J372"/>
  <c r="BK357"/>
  <c r="BK346"/>
  <c r="J338"/>
  <c r="BK321"/>
  <c r="BK310"/>
  <c r="J300"/>
  <c r="BK290"/>
  <c r="J282"/>
  <c r="J276"/>
  <c r="J266"/>
  <c r="BK260"/>
  <c r="BK239"/>
  <c r="BK227"/>
  <c r="J219"/>
  <c r="J213"/>
  <c r="J200"/>
  <c r="BK194"/>
  <c r="BK182"/>
  <c r="J164"/>
  <c r="BK142"/>
  <c r="J481"/>
  <c r="BK477"/>
  <c r="J475"/>
  <c r="J457"/>
  <c r="J451"/>
  <c r="BK443"/>
  <c r="J427"/>
  <c r="BK418"/>
  <c r="J400"/>
  <c r="BK394"/>
  <c r="BK379"/>
  <c r="BK338"/>
  <c r="BK332"/>
  <c r="BK314"/>
  <c r="BK302"/>
  <c r="BK284"/>
  <c r="J262"/>
  <c r="BK251"/>
  <c r="BK235"/>
  <c r="BK188"/>
  <c r="BK174"/>
  <c r="J162"/>
  <c i="8" r="BK461"/>
  <c r="J452"/>
  <c r="J423"/>
  <c r="J406"/>
  <c r="BK391"/>
  <c r="BK383"/>
  <c r="BK371"/>
  <c r="J368"/>
  <c r="J362"/>
  <c r="BK349"/>
  <c r="J338"/>
  <c r="J333"/>
  <c r="BK317"/>
  <c r="J312"/>
  <c r="J298"/>
  <c r="J287"/>
  <c r="BK278"/>
  <c r="BK259"/>
  <c r="BK225"/>
  <c r="BK196"/>
  <c r="BK180"/>
  <c r="BK169"/>
  <c r="BK156"/>
  <c r="J461"/>
  <c r="J439"/>
  <c r="BK412"/>
  <c r="BK393"/>
  <c r="J380"/>
  <c r="BK357"/>
  <c r="BK345"/>
  <c r="J335"/>
  <c r="J322"/>
  <c r="BK314"/>
  <c r="BK303"/>
  <c r="J296"/>
  <c r="J280"/>
  <c r="J268"/>
  <c r="J250"/>
  <c r="J235"/>
  <c r="J219"/>
  <c r="J204"/>
  <c r="J183"/>
  <c r="J161"/>
  <c r="J436"/>
  <c r="BK417"/>
  <c r="J393"/>
  <c r="BK385"/>
  <c r="J377"/>
  <c r="BK366"/>
  <c r="J357"/>
  <c r="J353"/>
  <c r="J347"/>
  <c r="J343"/>
  <c r="J326"/>
  <c r="BK310"/>
  <c r="BK268"/>
  <c r="BK233"/>
  <c r="J228"/>
  <c r="BK216"/>
  <c r="BK201"/>
  <c r="J180"/>
  <c r="BK161"/>
  <c r="J150"/>
  <c r="J458"/>
  <c r="BK439"/>
  <c r="BK420"/>
  <c r="J402"/>
  <c r="BK296"/>
  <c i="9" r="J358"/>
  <c r="BK346"/>
  <c r="BK339"/>
  <c r="BK334"/>
  <c r="BK325"/>
  <c r="BK314"/>
  <c r="BK299"/>
  <c r="J286"/>
  <c r="BK278"/>
  <c r="BK266"/>
  <c r="BK254"/>
  <c r="J242"/>
  <c r="BK233"/>
  <c r="J221"/>
  <c r="J200"/>
  <c r="J190"/>
  <c r="BK180"/>
  <c r="J174"/>
  <c r="J167"/>
  <c r="J155"/>
  <c r="J127"/>
  <c r="BK363"/>
  <c r="BK358"/>
  <c r="J346"/>
  <c r="J337"/>
  <c r="J325"/>
  <c r="BK311"/>
  <c r="BK306"/>
  <c r="BK286"/>
  <c r="BK268"/>
  <c r="BK258"/>
  <c r="J251"/>
  <c r="J233"/>
  <c r="J227"/>
  <c r="J219"/>
  <c r="BK190"/>
  <c r="BK163"/>
  <c r="J147"/>
  <c r="J140"/>
  <c r="BK127"/>
  <c r="BK352"/>
  <c r="BK337"/>
  <c r="BK327"/>
  <c r="J274"/>
  <c r="BK256"/>
  <c r="J208"/>
  <c r="BK153"/>
  <c i="10" r="BK357"/>
  <c r="BK338"/>
  <c r="BK330"/>
  <c r="BK320"/>
  <c r="BK305"/>
  <c r="BK289"/>
  <c r="J276"/>
  <c r="J267"/>
  <c r="J261"/>
  <c r="J252"/>
  <c r="J246"/>
  <c r="J230"/>
  <c r="BK222"/>
  <c r="BK218"/>
  <c r="J199"/>
  <c r="BK191"/>
  <c r="BK183"/>
  <c r="J177"/>
  <c r="J162"/>
  <c r="J150"/>
  <c r="J144"/>
  <c r="BK355"/>
  <c r="BK344"/>
  <c r="J338"/>
  <c r="J330"/>
  <c r="J324"/>
  <c r="BK311"/>
  <c r="J303"/>
  <c r="J291"/>
  <c r="BK282"/>
  <c r="BK272"/>
  <c r="J259"/>
  <c r="BK244"/>
  <c r="J232"/>
  <c r="J226"/>
  <c r="J218"/>
  <c r="BK208"/>
  <c r="BK201"/>
  <c r="BK187"/>
  <c r="BK181"/>
  <c r="BK170"/>
  <c r="J152"/>
  <c r="BK351"/>
  <c r="BK340"/>
  <c r="J328"/>
  <c r="J316"/>
  <c r="BK303"/>
  <c r="J284"/>
  <c r="BK270"/>
  <c r="BK261"/>
  <c r="J250"/>
  <c r="J241"/>
  <c r="BK236"/>
  <c r="BK228"/>
  <c r="J214"/>
  <c r="J208"/>
  <c r="J201"/>
  <c r="J191"/>
  <c r="J181"/>
  <c r="BK168"/>
  <c r="J156"/>
  <c r="BK142"/>
  <c r="J309"/>
  <c r="J297"/>
  <c r="BK280"/>
  <c r="BK162"/>
  <c r="BK150"/>
  <c i="11" r="BK155"/>
  <c r="BK149"/>
  <c r="J146"/>
  <c r="BK165"/>
  <c r="BK152"/>
  <c r="BK128"/>
  <c r="J141"/>
  <c r="BK134"/>
  <c r="BK159"/>
  <c r="J128"/>
  <c i="5" r="J164"/>
  <c r="J465"/>
  <c r="J446"/>
  <c r="BK439"/>
  <c r="BK431"/>
  <c r="BK417"/>
  <c r="J397"/>
  <c r="J381"/>
  <c r="J357"/>
  <c r="J328"/>
  <c r="BK319"/>
  <c r="BK302"/>
  <c r="BK272"/>
  <c r="BK249"/>
  <c r="BK218"/>
  <c r="BK198"/>
  <c r="BK177"/>
  <c r="J155"/>
  <c r="J146"/>
  <c r="BK534"/>
  <c r="BK517"/>
  <c r="BK504"/>
  <c r="BK492"/>
  <c r="BK471"/>
  <c r="BK458"/>
  <c i="7" r="BK245"/>
  <c r="J210"/>
  <c r="J184"/>
  <c r="J172"/>
  <c r="J160"/>
  <c i="8" r="J446"/>
  <c r="BK427"/>
  <c r="J404"/>
  <c r="J158"/>
  <c r="J442"/>
  <c r="J417"/>
  <c r="BK399"/>
  <c r="J385"/>
  <c r="J355"/>
  <c r="BK343"/>
  <c r="BK333"/>
  <c r="J319"/>
  <c r="BK312"/>
  <c r="BK298"/>
  <c r="BK284"/>
  <c r="J273"/>
  <c r="J252"/>
  <c r="J237"/>
  <c r="BK223"/>
  <c r="BK208"/>
  <c r="BK186"/>
  <c r="J169"/>
  <c r="J152"/>
  <c r="J434"/>
  <c r="J412"/>
  <c r="BK389"/>
  <c r="J383"/>
  <c r="BK374"/>
  <c i="2" l="1" r="BK131"/>
  <c r="J131"/>
  <c r="J100"/>
  <c r="R131"/>
  <c r="R137"/>
  <c r="P143"/>
  <c r="BK177"/>
  <c r="J177"/>
  <c r="J107"/>
  <c i="3" r="P126"/>
  <c r="P139"/>
  <c r="P152"/>
  <c r="R353"/>
  <c i="4" r="R134"/>
  <c r="BK141"/>
  <c r="J141"/>
  <c r="J101"/>
  <c r="P170"/>
  <c r="BK223"/>
  <c r="J223"/>
  <c r="J103"/>
  <c r="P228"/>
  <c r="BK243"/>
  <c r="J243"/>
  <c r="J105"/>
  <c r="BK290"/>
  <c r="J290"/>
  <c r="J106"/>
  <c r="R345"/>
  <c r="T398"/>
  <c r="P410"/>
  <c r="P409"/>
  <c i="5" r="P140"/>
  <c r="R167"/>
  <c r="BK183"/>
  <c r="J183"/>
  <c r="J102"/>
  <c r="BK263"/>
  <c r="J263"/>
  <c r="J103"/>
  <c r="BK318"/>
  <c r="J318"/>
  <c r="J104"/>
  <c r="R336"/>
  <c r="P366"/>
  <c r="BK413"/>
  <c r="J413"/>
  <c r="J109"/>
  <c r="BK419"/>
  <c r="J419"/>
  <c r="J110"/>
  <c r="R425"/>
  <c r="P454"/>
  <c r="R473"/>
  <c r="R516"/>
  <c i="6" r="BK126"/>
  <c r="J126"/>
  <c r="J99"/>
  <c r="P139"/>
  <c r="P152"/>
  <c r="P151"/>
  <c r="P369"/>
  <c i="7" r="BK139"/>
  <c r="BK138"/>
  <c r="J138"/>
  <c r="J99"/>
  <c r="BK167"/>
  <c r="J167"/>
  <c r="J102"/>
  <c r="BK212"/>
  <c r="J212"/>
  <c r="J103"/>
  <c r="T212"/>
  <c r="BK259"/>
  <c r="J259"/>
  <c r="J104"/>
  <c r="BK318"/>
  <c r="J318"/>
  <c r="J105"/>
  <c r="P323"/>
  <c r="P356"/>
  <c r="R361"/>
  <c r="R376"/>
  <c r="BK387"/>
  <c r="J387"/>
  <c r="J110"/>
  <c r="BK420"/>
  <c r="J420"/>
  <c r="J111"/>
  <c r="BK459"/>
  <c r="J459"/>
  <c r="J112"/>
  <c r="P464"/>
  <c r="BK474"/>
  <c r="J474"/>
  <c r="J115"/>
  <c i="8" r="T143"/>
  <c r="T215"/>
  <c r="T222"/>
  <c r="T255"/>
  <c r="BK261"/>
  <c r="J261"/>
  <c r="J106"/>
  <c r="BK307"/>
  <c r="J307"/>
  <c r="J107"/>
  <c r="T325"/>
  <c r="T340"/>
  <c r="T370"/>
  <c r="T376"/>
  <c r="R382"/>
  <c r="T398"/>
  <c r="T419"/>
  <c r="T426"/>
  <c r="T445"/>
  <c i="9" r="T126"/>
  <c r="R152"/>
  <c r="T357"/>
  <c i="10" r="BK139"/>
  <c r="J139"/>
  <c r="J100"/>
  <c r="T155"/>
  <c r="R172"/>
  <c r="P207"/>
  <c r="P238"/>
  <c r="P243"/>
  <c r="R258"/>
  <c r="P269"/>
  <c r="BK286"/>
  <c r="J286"/>
  <c r="J109"/>
  <c r="BK313"/>
  <c r="J313"/>
  <c r="J110"/>
  <c r="BK319"/>
  <c r="J319"/>
  <c r="J112"/>
  <c r="BK346"/>
  <c r="J346"/>
  <c r="J113"/>
  <c i="11" r="BK124"/>
  <c r="BK140"/>
  <c r="J140"/>
  <c r="J99"/>
  <c r="R140"/>
  <c r="T148"/>
  <c r="BK162"/>
  <c r="J162"/>
  <c r="J102"/>
  <c i="2" r="BK137"/>
  <c r="J137"/>
  <c r="J101"/>
  <c r="T137"/>
  <c r="R143"/>
  <c r="R168"/>
  <c r="R162"/>
  <c r="P177"/>
  <c i="3" r="BK126"/>
  <c r="J126"/>
  <c r="J99"/>
  <c r="R139"/>
  <c r="BK152"/>
  <c r="J152"/>
  <c r="J102"/>
  <c r="BK353"/>
  <c r="J353"/>
  <c r="J103"/>
  <c i="4" r="T134"/>
  <c r="T141"/>
  <c r="BK170"/>
  <c r="J170"/>
  <c r="J102"/>
  <c r="T223"/>
  <c r="T228"/>
  <c r="T243"/>
  <c r="T290"/>
  <c r="BK345"/>
  <c r="J345"/>
  <c r="J107"/>
  <c r="BK398"/>
  <c r="J398"/>
  <c r="J108"/>
  <c r="T410"/>
  <c r="T409"/>
  <c i="5" r="R140"/>
  <c r="P167"/>
  <c r="P183"/>
  <c r="P263"/>
  <c r="T318"/>
  <c r="T336"/>
  <c r="T366"/>
  <c r="T413"/>
  <c r="R419"/>
  <c r="BK425"/>
  <c r="J425"/>
  <c r="J111"/>
  <c r="T454"/>
  <c r="T473"/>
  <c r="BK516"/>
  <c r="J516"/>
  <c r="J116"/>
  <c i="6" r="T126"/>
  <c r="R139"/>
  <c r="BK152"/>
  <c r="J152"/>
  <c r="J102"/>
  <c r="BK369"/>
  <c r="J369"/>
  <c r="J103"/>
  <c i="7" r="P139"/>
  <c r="P138"/>
  <c r="P167"/>
  <c r="R259"/>
  <c r="P318"/>
  <c r="BK323"/>
  <c r="J323"/>
  <c r="J106"/>
  <c r="BK356"/>
  <c r="J356"/>
  <c r="J107"/>
  <c r="BK361"/>
  <c r="J361"/>
  <c r="J108"/>
  <c r="BK376"/>
  <c r="J376"/>
  <c r="J109"/>
  <c r="T387"/>
  <c r="R420"/>
  <c r="R459"/>
  <c r="R464"/>
  <c r="R474"/>
  <c r="R473"/>
  <c i="8" r="P143"/>
  <c r="R215"/>
  <c r="R222"/>
  <c r="R255"/>
  <c r="T261"/>
  <c r="T307"/>
  <c r="P325"/>
  <c r="R340"/>
  <c r="P370"/>
  <c r="P376"/>
  <c r="BK382"/>
  <c r="J382"/>
  <c r="J114"/>
  <c r="P398"/>
  <c r="P419"/>
  <c r="R426"/>
  <c r="BK445"/>
  <c r="J445"/>
  <c r="J119"/>
  <c i="9" r="P126"/>
  <c r="P139"/>
  <c r="T139"/>
  <c r="T152"/>
  <c r="T151"/>
  <c r="T125"/>
  <c r="R357"/>
  <c i="10" r="P139"/>
  <c r="P138"/>
  <c r="BK155"/>
  <c r="P172"/>
  <c r="BK207"/>
  <c r="J207"/>
  <c r="J104"/>
  <c r="BK238"/>
  <c r="J238"/>
  <c r="J105"/>
  <c r="BK243"/>
  <c r="J243"/>
  <c r="J106"/>
  <c r="BK258"/>
  <c r="J258"/>
  <c r="J107"/>
  <c r="BK269"/>
  <c r="J269"/>
  <c r="J108"/>
  <c r="R286"/>
  <c r="R313"/>
  <c r="R319"/>
  <c r="P346"/>
  <c i="11" r="T124"/>
  <c r="BK148"/>
  <c r="J148"/>
  <c r="J100"/>
  <c r="P162"/>
  <c i="2" r="P131"/>
  <c r="P130"/>
  <c r="P137"/>
  <c r="BK143"/>
  <c r="J143"/>
  <c r="J102"/>
  <c r="T168"/>
  <c r="T162"/>
  <c r="R177"/>
  <c i="3" r="R126"/>
  <c r="BK139"/>
  <c r="J139"/>
  <c r="J100"/>
  <c r="T152"/>
  <c r="T151"/>
  <c r="T353"/>
  <c i="4" r="BK134"/>
  <c r="J134"/>
  <c r="J100"/>
  <c r="R141"/>
  <c r="T170"/>
  <c r="P223"/>
  <c r="BK228"/>
  <c r="J228"/>
  <c r="J104"/>
  <c r="P243"/>
  <c r="P290"/>
  <c r="T345"/>
  <c r="P398"/>
  <c r="BK410"/>
  <c r="J410"/>
  <c r="J110"/>
  <c i="5" r="T140"/>
  <c r="T167"/>
  <c r="T183"/>
  <c r="T263"/>
  <c r="R318"/>
  <c r="BK336"/>
  <c r="J336"/>
  <c r="J107"/>
  <c r="BK366"/>
  <c r="J366"/>
  <c r="J108"/>
  <c r="P413"/>
  <c r="T419"/>
  <c r="T425"/>
  <c r="R454"/>
  <c r="BK473"/>
  <c r="J473"/>
  <c r="J114"/>
  <c r="T516"/>
  <c i="6" r="R126"/>
  <c r="BK139"/>
  <c r="J139"/>
  <c r="J100"/>
  <c r="T152"/>
  <c r="R369"/>
  <c i="7" r="T139"/>
  <c r="T138"/>
  <c r="R167"/>
  <c r="R212"/>
  <c r="T259"/>
  <c r="T318"/>
  <c r="R323"/>
  <c r="R356"/>
  <c r="P361"/>
  <c r="P376"/>
  <c r="P387"/>
  <c r="T420"/>
  <c r="T459"/>
  <c r="T464"/>
  <c r="P474"/>
  <c r="P473"/>
  <c i="8" r="R143"/>
  <c r="P215"/>
  <c r="BK222"/>
  <c r="J222"/>
  <c r="J104"/>
  <c r="P255"/>
  <c r="R261"/>
  <c r="P307"/>
  <c r="BK325"/>
  <c r="J325"/>
  <c r="J110"/>
  <c r="BK340"/>
  <c r="J340"/>
  <c r="J111"/>
  <c r="BK370"/>
  <c r="J370"/>
  <c r="J112"/>
  <c r="BK376"/>
  <c r="J376"/>
  <c r="J113"/>
  <c r="P382"/>
  <c r="BK398"/>
  <c r="J398"/>
  <c r="J115"/>
  <c r="BK419"/>
  <c r="J419"/>
  <c r="J116"/>
  <c r="BK426"/>
  <c r="J426"/>
  <c r="J117"/>
  <c r="R445"/>
  <c i="9" r="BK126"/>
  <c r="J126"/>
  <c r="J99"/>
  <c r="BK139"/>
  <c r="J139"/>
  <c r="J100"/>
  <c r="BK152"/>
  <c r="J152"/>
  <c r="J102"/>
  <c r="P357"/>
  <c i="10" r="R139"/>
  <c r="R138"/>
  <c r="R155"/>
  <c r="BK172"/>
  <c r="J172"/>
  <c r="J103"/>
  <c r="T207"/>
  <c r="T238"/>
  <c r="T243"/>
  <c r="T258"/>
  <c r="T269"/>
  <c r="P286"/>
  <c r="P313"/>
  <c r="T319"/>
  <c r="T318"/>
  <c r="T346"/>
  <c i="11" r="R124"/>
  <c r="P140"/>
  <c r="P148"/>
  <c r="R162"/>
  <c i="2" r="T131"/>
  <c r="T143"/>
  <c r="BK168"/>
  <c r="J168"/>
  <c r="J106"/>
  <c r="P168"/>
  <c r="P162"/>
  <c r="T177"/>
  <c i="3" r="T126"/>
  <c r="T125"/>
  <c r="T139"/>
  <c r="R152"/>
  <c r="R151"/>
  <c r="P353"/>
  <c i="4" r="P134"/>
  <c r="P141"/>
  <c r="R170"/>
  <c r="R223"/>
  <c r="R228"/>
  <c r="R243"/>
  <c r="R290"/>
  <c r="P345"/>
  <c r="R398"/>
  <c r="R410"/>
  <c r="R409"/>
  <c i="5" r="BK140"/>
  <c r="J140"/>
  <c r="J100"/>
  <c r="BK167"/>
  <c r="J167"/>
  <c r="J101"/>
  <c r="R183"/>
  <c r="R263"/>
  <c r="P318"/>
  <c r="P336"/>
  <c r="R366"/>
  <c r="R413"/>
  <c r="P419"/>
  <c r="P425"/>
  <c r="BK454"/>
  <c r="J454"/>
  <c r="J113"/>
  <c r="P473"/>
  <c r="P516"/>
  <c i="6" r="P126"/>
  <c r="T139"/>
  <c r="R152"/>
  <c r="R151"/>
  <c r="R125"/>
  <c r="T369"/>
  <c i="7" r="R139"/>
  <c r="R138"/>
  <c r="T167"/>
  <c r="P212"/>
  <c r="P259"/>
  <c r="R318"/>
  <c r="T323"/>
  <c r="T356"/>
  <c r="T361"/>
  <c r="T376"/>
  <c r="R387"/>
  <c r="P420"/>
  <c r="P459"/>
  <c r="BK464"/>
  <c r="J464"/>
  <c r="J113"/>
  <c r="T474"/>
  <c r="T473"/>
  <c i="8" r="BK143"/>
  <c r="BK215"/>
  <c r="J215"/>
  <c r="J103"/>
  <c r="P222"/>
  <c r="BK255"/>
  <c r="J255"/>
  <c r="J105"/>
  <c r="P261"/>
  <c r="R307"/>
  <c r="R325"/>
  <c r="P340"/>
  <c r="R370"/>
  <c r="R376"/>
  <c r="T382"/>
  <c r="R398"/>
  <c r="R419"/>
  <c r="P426"/>
  <c r="P445"/>
  <c i="9" r="R126"/>
  <c r="R139"/>
  <c r="P152"/>
  <c r="P151"/>
  <c r="P125"/>
  <c i="1" r="AU105"/>
  <c i="9" r="BK357"/>
  <c r="J357"/>
  <c r="J103"/>
  <c i="10" r="T139"/>
  <c r="T138"/>
  <c r="P155"/>
  <c r="T172"/>
  <c r="R207"/>
  <c r="R238"/>
  <c r="R243"/>
  <c r="P258"/>
  <c r="R269"/>
  <c r="T286"/>
  <c r="T313"/>
  <c r="P319"/>
  <c r="P318"/>
  <c r="R346"/>
  <c i="11" r="P124"/>
  <c r="P123"/>
  <c r="P122"/>
  <c i="1" r="AU107"/>
  <c i="11" r="T140"/>
  <c r="R148"/>
  <c r="T162"/>
  <c i="5" r="BK332"/>
  <c r="J332"/>
  <c r="J105"/>
  <c i="10" r="BK360"/>
  <c r="J360"/>
  <c r="J115"/>
  <c i="2" r="BK163"/>
  <c r="J163"/>
  <c r="J105"/>
  <c i="11" r="BK158"/>
  <c r="J158"/>
  <c r="J101"/>
  <c i="2" r="BK159"/>
  <c r="J159"/>
  <c r="J103"/>
  <c i="5" r="BK511"/>
  <c r="J511"/>
  <c r="J115"/>
  <c i="8" r="BK321"/>
  <c r="J321"/>
  <c r="J108"/>
  <c r="BK441"/>
  <c r="J441"/>
  <c r="J118"/>
  <c i="5" r="BK451"/>
  <c r="J451"/>
  <c r="J112"/>
  <c i="8" r="BK207"/>
  <c r="J207"/>
  <c r="J101"/>
  <c r="BK211"/>
  <c r="J211"/>
  <c r="J102"/>
  <c i="10" r="BK138"/>
  <c r="J138"/>
  <c r="J99"/>
  <c r="BK359"/>
  <c r="J359"/>
  <c r="J114"/>
  <c i="11" r="E112"/>
  <c r="BE134"/>
  <c r="BE141"/>
  <c r="F119"/>
  <c r="BE143"/>
  <c r="BE146"/>
  <c r="BE149"/>
  <c i="10" r="J155"/>
  <c r="J102"/>
  <c r="BK318"/>
  <c r="J318"/>
  <c r="J111"/>
  <c i="11" r="J89"/>
  <c r="BE137"/>
  <c r="BE155"/>
  <c r="BE163"/>
  <c r="J92"/>
  <c r="BE125"/>
  <c r="BE128"/>
  <c r="BE131"/>
  <c r="BE152"/>
  <c r="BE159"/>
  <c r="BE165"/>
  <c i="10" r="J91"/>
  <c r="F94"/>
  <c r="BE142"/>
  <c r="BE148"/>
  <c r="BE152"/>
  <c r="BE164"/>
  <c r="BE166"/>
  <c r="BE170"/>
  <c r="BE280"/>
  <c r="BE303"/>
  <c r="BE307"/>
  <c r="BE311"/>
  <c r="BE322"/>
  <c r="E85"/>
  <c r="BE160"/>
  <c r="BE179"/>
  <c r="BE183"/>
  <c r="BE187"/>
  <c r="BE191"/>
  <c r="BE197"/>
  <c r="BE203"/>
  <c r="BE205"/>
  <c r="BE214"/>
  <c r="BE222"/>
  <c r="BE226"/>
  <c r="BE230"/>
  <c r="BE244"/>
  <c r="BE256"/>
  <c r="BE263"/>
  <c r="BE265"/>
  <c r="BE272"/>
  <c r="BE287"/>
  <c r="BE289"/>
  <c r="BE297"/>
  <c r="BE299"/>
  <c r="BE301"/>
  <c r="BE305"/>
  <c r="BE316"/>
  <c r="BE324"/>
  <c r="BE338"/>
  <c r="BE342"/>
  <c r="J94"/>
  <c r="BE140"/>
  <c r="BE144"/>
  <c r="BE146"/>
  <c r="BE156"/>
  <c r="BE158"/>
  <c r="BE162"/>
  <c r="BE175"/>
  <c r="BE185"/>
  <c r="BE193"/>
  <c r="BE199"/>
  <c r="BE201"/>
  <c r="BE208"/>
  <c r="BE212"/>
  <c r="BE218"/>
  <c r="BE232"/>
  <c r="BE241"/>
  <c r="BE250"/>
  <c r="BE252"/>
  <c r="BE261"/>
  <c r="BE267"/>
  <c r="BE270"/>
  <c r="BE293"/>
  <c r="BE295"/>
  <c r="BE309"/>
  <c r="BE320"/>
  <c r="BE326"/>
  <c r="BE328"/>
  <c r="BE330"/>
  <c r="BE334"/>
  <c r="BE340"/>
  <c r="BE347"/>
  <c r="BE353"/>
  <c r="BE150"/>
  <c r="BE168"/>
  <c r="BE173"/>
  <c r="BE177"/>
  <c r="BE181"/>
  <c r="BE189"/>
  <c r="BE195"/>
  <c r="BE210"/>
  <c r="BE216"/>
  <c r="BE220"/>
  <c r="BE224"/>
  <c r="BE228"/>
  <c r="BE234"/>
  <c r="BE236"/>
  <c r="BE239"/>
  <c r="BE246"/>
  <c r="BE248"/>
  <c r="BE254"/>
  <c r="BE259"/>
  <c r="BE274"/>
  <c r="BE276"/>
  <c r="BE278"/>
  <c r="BE282"/>
  <c r="BE284"/>
  <c r="BE291"/>
  <c r="BE314"/>
  <c r="BE332"/>
  <c r="BE336"/>
  <c r="BE344"/>
  <c r="BE349"/>
  <c r="BE351"/>
  <c r="BE355"/>
  <c r="BE357"/>
  <c r="BE361"/>
  <c i="9" r="BE290"/>
  <c r="BE293"/>
  <c r="BE299"/>
  <c r="E85"/>
  <c r="F94"/>
  <c r="BE127"/>
  <c r="BE140"/>
  <c r="BE165"/>
  <c r="BE172"/>
  <c r="BE174"/>
  <c r="BE190"/>
  <c r="BE198"/>
  <c r="BE238"/>
  <c r="BE244"/>
  <c r="BE249"/>
  <c r="BE254"/>
  <c r="BE258"/>
  <c r="BE266"/>
  <c r="BE276"/>
  <c r="BE280"/>
  <c r="BE309"/>
  <c r="BE311"/>
  <c r="BE319"/>
  <c r="BE323"/>
  <c r="BE325"/>
  <c r="BE329"/>
  <c r="BE334"/>
  <c r="BE341"/>
  <c i="8" r="J143"/>
  <c r="J100"/>
  <c i="9" r="J91"/>
  <c r="J122"/>
  <c r="BE143"/>
  <c r="BE147"/>
  <c r="BE155"/>
  <c r="BE160"/>
  <c r="BE194"/>
  <c r="BE204"/>
  <c r="BE212"/>
  <c r="BE215"/>
  <c r="BE219"/>
  <c r="BE227"/>
  <c r="BE233"/>
  <c r="BE240"/>
  <c r="BE242"/>
  <c r="BE247"/>
  <c r="BE260"/>
  <c r="BE270"/>
  <c r="BE274"/>
  <c r="BE278"/>
  <c r="BE282"/>
  <c r="BE286"/>
  <c r="BE288"/>
  <c r="BE295"/>
  <c r="BE297"/>
  <c r="BE314"/>
  <c r="BE321"/>
  <c r="BE339"/>
  <c r="BE352"/>
  <c r="BE358"/>
  <c r="BE365"/>
  <c r="BE368"/>
  <c r="BE129"/>
  <c r="BE131"/>
  <c r="BE133"/>
  <c r="BE135"/>
  <c r="BE137"/>
  <c r="BE145"/>
  <c r="BE149"/>
  <c r="BE153"/>
  <c r="BE158"/>
  <c r="BE163"/>
  <c r="BE167"/>
  <c r="BE169"/>
  <c r="BE178"/>
  <c r="BE180"/>
  <c r="BE184"/>
  <c r="BE188"/>
  <c r="BE200"/>
  <c r="BE208"/>
  <c r="BE221"/>
  <c r="BE225"/>
  <c r="BE230"/>
  <c r="BE235"/>
  <c r="BE251"/>
  <c r="BE256"/>
  <c r="BE263"/>
  <c r="BE268"/>
  <c r="BE272"/>
  <c r="BE284"/>
  <c r="BE301"/>
  <c r="BE304"/>
  <c r="BE306"/>
  <c r="BE316"/>
  <c r="BE327"/>
  <c r="BE332"/>
  <c r="BE337"/>
  <c r="BE343"/>
  <c r="BE346"/>
  <c r="BE349"/>
  <c r="BE354"/>
  <c r="BE361"/>
  <c r="BE363"/>
  <c i="7" r="J139"/>
  <c r="J100"/>
  <c i="8" r="BE242"/>
  <c r="BE262"/>
  <c r="BE268"/>
  <c r="BE280"/>
  <c r="BE284"/>
  <c r="BE300"/>
  <c r="BE402"/>
  <c r="BE409"/>
  <c r="BE434"/>
  <c r="BE452"/>
  <c r="BE455"/>
  <c i="7" r="BK473"/>
  <c r="J473"/>
  <c r="J114"/>
  <c i="8" r="E129"/>
  <c r="F138"/>
  <c r="BE144"/>
  <c r="BE156"/>
  <c r="BE158"/>
  <c r="BE164"/>
  <c r="BE183"/>
  <c r="BE186"/>
  <c r="BE196"/>
  <c r="BE204"/>
  <c r="BE208"/>
  <c r="BE223"/>
  <c r="BE225"/>
  <c r="BE228"/>
  <c r="BE230"/>
  <c r="BE259"/>
  <c r="BE273"/>
  <c r="BE276"/>
  <c r="BE278"/>
  <c r="BE294"/>
  <c r="BE296"/>
  <c r="BE317"/>
  <c r="BE326"/>
  <c r="BE333"/>
  <c r="BE338"/>
  <c r="BE343"/>
  <c r="BE349"/>
  <c r="BE355"/>
  <c r="BE364"/>
  <c r="BE368"/>
  <c r="BE374"/>
  <c r="BE380"/>
  <c r="BE383"/>
  <c r="BE387"/>
  <c r="BE406"/>
  <c r="J135"/>
  <c r="BE147"/>
  <c r="BE152"/>
  <c r="BE169"/>
  <c r="BE175"/>
  <c r="BE180"/>
  <c r="BE233"/>
  <c r="BE235"/>
  <c r="BE237"/>
  <c r="BE252"/>
  <c r="BE256"/>
  <c r="BE270"/>
  <c r="BE312"/>
  <c r="BE329"/>
  <c r="BE335"/>
  <c r="BE341"/>
  <c r="BE353"/>
  <c r="BE359"/>
  <c r="BE366"/>
  <c r="BE371"/>
  <c r="BE377"/>
  <c r="BE385"/>
  <c r="BE389"/>
  <c r="BE391"/>
  <c r="BE393"/>
  <c r="BE404"/>
  <c r="BE423"/>
  <c r="BE427"/>
  <c r="BE430"/>
  <c r="BE436"/>
  <c r="BE439"/>
  <c r="BE458"/>
  <c r="J94"/>
  <c r="BE150"/>
  <c r="BE154"/>
  <c r="BE161"/>
  <c r="BE167"/>
  <c r="BE172"/>
  <c r="BE191"/>
  <c r="BE201"/>
  <c r="BE212"/>
  <c r="BE216"/>
  <c r="BE219"/>
  <c r="BE239"/>
  <c r="BE246"/>
  <c r="BE250"/>
  <c r="BE265"/>
  <c r="BE287"/>
  <c r="BE291"/>
  <c r="BE298"/>
  <c r="BE303"/>
  <c r="BE308"/>
  <c r="BE310"/>
  <c r="BE314"/>
  <c r="BE319"/>
  <c r="BE322"/>
  <c r="BE345"/>
  <c r="BE347"/>
  <c r="BE351"/>
  <c r="BE357"/>
  <c r="BE362"/>
  <c r="BE396"/>
  <c r="BE399"/>
  <c r="BE412"/>
  <c r="BE417"/>
  <c r="BE420"/>
  <c r="BE442"/>
  <c r="BE446"/>
  <c r="BE461"/>
  <c i="7" r="F134"/>
  <c r="BE142"/>
  <c r="BE144"/>
  <c r="BE154"/>
  <c r="BE176"/>
  <c r="BE180"/>
  <c r="BE192"/>
  <c r="BE194"/>
  <c r="BE198"/>
  <c r="BE204"/>
  <c r="BE213"/>
  <c r="BE223"/>
  <c r="BE247"/>
  <c r="BE260"/>
  <c r="BE264"/>
  <c r="BE268"/>
  <c r="BE270"/>
  <c r="BE274"/>
  <c r="BE282"/>
  <c r="BE290"/>
  <c r="BE296"/>
  <c r="BE298"/>
  <c r="BE306"/>
  <c r="BE308"/>
  <c r="BE310"/>
  <c r="BE319"/>
  <c r="BE324"/>
  <c r="BE340"/>
  <c r="BE348"/>
  <c r="BE350"/>
  <c r="BE354"/>
  <c r="BE357"/>
  <c r="BE359"/>
  <c r="BE366"/>
  <c r="BE370"/>
  <c r="BE372"/>
  <c r="BE374"/>
  <c r="BE377"/>
  <c r="BE383"/>
  <c r="BE388"/>
  <c r="BE396"/>
  <c r="BE400"/>
  <c r="BE402"/>
  <c r="BE408"/>
  <c r="BE410"/>
  <c r="BE439"/>
  <c r="BE453"/>
  <c r="BE455"/>
  <c r="BE460"/>
  <c r="BE477"/>
  <c r="BE479"/>
  <c r="BE481"/>
  <c r="E85"/>
  <c r="J94"/>
  <c r="BE146"/>
  <c r="BE148"/>
  <c r="BE156"/>
  <c r="BE158"/>
  <c r="BE160"/>
  <c r="BE162"/>
  <c r="BE170"/>
  <c r="BE174"/>
  <c r="BE178"/>
  <c r="BE196"/>
  <c r="BE200"/>
  <c r="BE206"/>
  <c r="BE208"/>
  <c r="BE225"/>
  <c r="BE227"/>
  <c r="BE245"/>
  <c r="BE266"/>
  <c r="BE272"/>
  <c r="BE284"/>
  <c r="BE300"/>
  <c r="BE302"/>
  <c r="BE304"/>
  <c r="BE312"/>
  <c r="BE326"/>
  <c r="BE332"/>
  <c r="BE342"/>
  <c r="BE352"/>
  <c r="BE368"/>
  <c r="BE398"/>
  <c r="BE404"/>
  <c r="BE406"/>
  <c r="BE414"/>
  <c r="BE421"/>
  <c r="BE423"/>
  <c r="BE429"/>
  <c r="BE431"/>
  <c r="BE433"/>
  <c r="BE435"/>
  <c r="BE437"/>
  <c r="BE462"/>
  <c r="BE467"/>
  <c r="BE140"/>
  <c r="BE150"/>
  <c r="BE164"/>
  <c r="BE172"/>
  <c r="BE186"/>
  <c r="BE190"/>
  <c r="BE202"/>
  <c r="BE215"/>
  <c r="BE217"/>
  <c r="BE221"/>
  <c r="BE235"/>
  <c r="BE239"/>
  <c r="BE249"/>
  <c r="BE251"/>
  <c r="BE253"/>
  <c r="BE255"/>
  <c r="BE257"/>
  <c r="BE286"/>
  <c r="BE288"/>
  <c r="BE292"/>
  <c r="BE294"/>
  <c r="BE321"/>
  <c r="BE334"/>
  <c r="BE338"/>
  <c r="BE346"/>
  <c r="BE362"/>
  <c r="BE364"/>
  <c r="BE385"/>
  <c r="BE390"/>
  <c r="BE392"/>
  <c r="BE412"/>
  <c r="BE416"/>
  <c r="BE418"/>
  <c r="BE425"/>
  <c r="BE427"/>
  <c r="BE441"/>
  <c r="BE443"/>
  <c r="BE445"/>
  <c r="BE449"/>
  <c r="BE475"/>
  <c r="J91"/>
  <c r="BE152"/>
  <c r="BE168"/>
  <c r="BE182"/>
  <c r="BE184"/>
  <c r="BE188"/>
  <c r="BE210"/>
  <c r="BE219"/>
  <c r="BE229"/>
  <c r="BE231"/>
  <c r="BE233"/>
  <c r="BE237"/>
  <c r="BE241"/>
  <c r="BE243"/>
  <c r="BE262"/>
  <c r="BE276"/>
  <c r="BE278"/>
  <c r="BE280"/>
  <c r="BE314"/>
  <c r="BE316"/>
  <c r="BE328"/>
  <c r="BE330"/>
  <c r="BE336"/>
  <c r="BE344"/>
  <c r="BE379"/>
  <c r="BE381"/>
  <c r="BE394"/>
  <c r="BE447"/>
  <c r="BE451"/>
  <c r="BE457"/>
  <c r="BE465"/>
  <c r="BE469"/>
  <c r="BE471"/>
  <c i="6" r="E85"/>
  <c r="F94"/>
  <c r="J119"/>
  <c r="BE127"/>
  <c r="BE129"/>
  <c r="BE131"/>
  <c r="BE133"/>
  <c r="BE143"/>
  <c r="BE149"/>
  <c r="BE153"/>
  <c r="BE155"/>
  <c r="BE160"/>
  <c r="BE163"/>
  <c r="BE165"/>
  <c r="BE174"/>
  <c r="BE179"/>
  <c r="BE185"/>
  <c r="BE193"/>
  <c r="BE216"/>
  <c r="BE220"/>
  <c r="BE245"/>
  <c r="BE250"/>
  <c r="BE255"/>
  <c r="BE259"/>
  <c r="BE266"/>
  <c r="BE269"/>
  <c r="BE275"/>
  <c r="BE286"/>
  <c r="BE292"/>
  <c r="BE301"/>
  <c r="BE314"/>
  <c r="BE319"/>
  <c r="BE335"/>
  <c r="BE344"/>
  <c r="BE347"/>
  <c r="BE351"/>
  <c r="BE361"/>
  <c r="BE375"/>
  <c r="BE377"/>
  <c r="BE380"/>
  <c r="J122"/>
  <c r="BE135"/>
  <c r="BE140"/>
  <c r="BE167"/>
  <c r="BE177"/>
  <c r="BE183"/>
  <c r="BE189"/>
  <c r="BE199"/>
  <c r="BE209"/>
  <c r="BE213"/>
  <c r="BE222"/>
  <c r="BE226"/>
  <c r="BE231"/>
  <c r="BE234"/>
  <c r="BE236"/>
  <c r="BE241"/>
  <c r="BE243"/>
  <c r="BE248"/>
  <c r="BE261"/>
  <c r="BE280"/>
  <c r="BE282"/>
  <c r="BE290"/>
  <c r="BE296"/>
  <c r="BE298"/>
  <c r="BE303"/>
  <c r="BE307"/>
  <c r="BE312"/>
  <c r="BE327"/>
  <c r="BE331"/>
  <c r="BE349"/>
  <c r="BE353"/>
  <c r="BE355"/>
  <c r="BE358"/>
  <c r="BE370"/>
  <c r="BE373"/>
  <c i="5" r="BK139"/>
  <c r="J139"/>
  <c r="J99"/>
  <c i="6" r="BE137"/>
  <c r="BE145"/>
  <c r="BE147"/>
  <c r="BE158"/>
  <c r="BE170"/>
  <c r="BE172"/>
  <c r="BE195"/>
  <c r="BE203"/>
  <c r="BE205"/>
  <c r="BE228"/>
  <c r="BE239"/>
  <c r="BE252"/>
  <c r="BE257"/>
  <c r="BE264"/>
  <c r="BE272"/>
  <c r="BE278"/>
  <c r="BE284"/>
  <c r="BE288"/>
  <c r="BE294"/>
  <c r="BE305"/>
  <c r="BE309"/>
  <c r="BE317"/>
  <c r="BE322"/>
  <c r="BE324"/>
  <c r="BE329"/>
  <c r="BE333"/>
  <c r="BE337"/>
  <c r="BE339"/>
  <c r="BE342"/>
  <c r="BE364"/>
  <c r="BE366"/>
  <c i="5" r="F94"/>
  <c r="BE149"/>
  <c r="BE152"/>
  <c r="BE155"/>
  <c r="BE187"/>
  <c r="BE198"/>
  <c r="BE207"/>
  <c r="BE210"/>
  <c r="BE227"/>
  <c r="BE237"/>
  <c r="BE264"/>
  <c r="BE266"/>
  <c r="BE272"/>
  <c r="BE276"/>
  <c r="BE296"/>
  <c r="BE298"/>
  <c r="BE323"/>
  <c r="BE359"/>
  <c r="BE371"/>
  <c r="BE395"/>
  <c r="J132"/>
  <c r="BE141"/>
  <c r="BE146"/>
  <c r="BE158"/>
  <c r="BE173"/>
  <c r="BE177"/>
  <c r="BE180"/>
  <c r="BE196"/>
  <c r="BE234"/>
  <c r="BE243"/>
  <c r="BE246"/>
  <c r="BE249"/>
  <c r="BE255"/>
  <c r="BE260"/>
  <c r="BE269"/>
  <c r="BE282"/>
  <c r="BE287"/>
  <c r="BE302"/>
  <c r="BE305"/>
  <c r="BE308"/>
  <c r="BE315"/>
  <c r="BE319"/>
  <c r="BE321"/>
  <c r="BE325"/>
  <c r="BE328"/>
  <c r="BE330"/>
  <c r="BE333"/>
  <c r="BE343"/>
  <c r="BE346"/>
  <c r="BE350"/>
  <c r="BE353"/>
  <c r="BE367"/>
  <c r="BE369"/>
  <c r="BE373"/>
  <c r="BE383"/>
  <c r="BE385"/>
  <c r="BE387"/>
  <c r="BE393"/>
  <c r="BE401"/>
  <c r="BE403"/>
  <c r="BE414"/>
  <c r="BE417"/>
  <c r="BE423"/>
  <c r="BE435"/>
  <c r="BE452"/>
  <c r="BE460"/>
  <c r="BE465"/>
  <c r="BE469"/>
  <c r="BE482"/>
  <c r="BE489"/>
  <c r="BE498"/>
  <c r="BE502"/>
  <c r="BE507"/>
  <c r="BE512"/>
  <c r="BE517"/>
  <c r="BE529"/>
  <c r="BE531"/>
  <c r="BE544"/>
  <c r="J94"/>
  <c r="BE161"/>
  <c r="BE164"/>
  <c r="BE168"/>
  <c r="BE192"/>
  <c r="BE201"/>
  <c r="BE220"/>
  <c r="BE230"/>
  <c r="BE240"/>
  <c r="BE252"/>
  <c r="BE300"/>
  <c r="BE339"/>
  <c r="BE364"/>
  <c r="BE375"/>
  <c r="BE377"/>
  <c r="BE390"/>
  <c r="BE405"/>
  <c r="BE409"/>
  <c r="BE411"/>
  <c r="BE420"/>
  <c r="BE426"/>
  <c r="BE429"/>
  <c r="BE433"/>
  <c r="BE437"/>
  <c r="BE441"/>
  <c r="BE443"/>
  <c r="BE446"/>
  <c r="BE449"/>
  <c r="BE458"/>
  <c r="BE471"/>
  <c r="BE486"/>
  <c r="BE492"/>
  <c r="BE495"/>
  <c r="BE500"/>
  <c r="BE527"/>
  <c r="BE534"/>
  <c r="E85"/>
  <c r="BE184"/>
  <c r="BE190"/>
  <c r="BE194"/>
  <c r="BE216"/>
  <c r="BE218"/>
  <c r="BE232"/>
  <c r="BE257"/>
  <c r="BE274"/>
  <c r="BE279"/>
  <c r="BE290"/>
  <c r="BE293"/>
  <c r="BE337"/>
  <c r="BE357"/>
  <c r="BE361"/>
  <c r="BE379"/>
  <c r="BE381"/>
  <c r="BE397"/>
  <c r="BE399"/>
  <c r="BE407"/>
  <c r="BE431"/>
  <c r="BE439"/>
  <c r="BE455"/>
  <c r="BE463"/>
  <c r="BE474"/>
  <c r="BE504"/>
  <c r="BE509"/>
  <c i="4" r="J91"/>
  <c r="F129"/>
  <c r="BE137"/>
  <c r="BE142"/>
  <c r="BE150"/>
  <c r="BE152"/>
  <c r="BE171"/>
  <c r="BE175"/>
  <c r="BE179"/>
  <c r="BE181"/>
  <c r="BE185"/>
  <c r="BE191"/>
  <c r="BE193"/>
  <c r="BE195"/>
  <c r="BE201"/>
  <c r="BE205"/>
  <c r="BE209"/>
  <c r="BE213"/>
  <c r="BE215"/>
  <c r="BE231"/>
  <c r="BE237"/>
  <c r="BE244"/>
  <c r="BE246"/>
  <c r="BE252"/>
  <c r="BE254"/>
  <c r="BE260"/>
  <c r="BE276"/>
  <c r="BE341"/>
  <c r="BE374"/>
  <c r="BE378"/>
  <c r="BE392"/>
  <c r="BE394"/>
  <c r="BE407"/>
  <c r="BE413"/>
  <c r="BE139"/>
  <c r="BE148"/>
  <c r="BE156"/>
  <c r="BE162"/>
  <c r="BE264"/>
  <c r="BE266"/>
  <c r="BE270"/>
  <c r="BE280"/>
  <c r="BE284"/>
  <c r="BE297"/>
  <c r="BE315"/>
  <c r="BE317"/>
  <c r="BE321"/>
  <c r="BE325"/>
  <c r="BE329"/>
  <c r="BE333"/>
  <c r="BE337"/>
  <c r="BE343"/>
  <c r="BE346"/>
  <c r="BE350"/>
  <c r="BE352"/>
  <c r="BE356"/>
  <c r="BE364"/>
  <c r="BE370"/>
  <c r="BE382"/>
  <c r="BE399"/>
  <c r="BE401"/>
  <c r="BE403"/>
  <c r="BE405"/>
  <c r="BE415"/>
  <c r="BE417"/>
  <c i="3" r="BK151"/>
  <c r="BK125"/>
  <c r="J125"/>
  <c r="J98"/>
  <c i="4" r="E85"/>
  <c r="J94"/>
  <c r="BE135"/>
  <c r="BE144"/>
  <c r="BE146"/>
  <c r="BE154"/>
  <c r="BE164"/>
  <c r="BE166"/>
  <c r="BE173"/>
  <c r="BE183"/>
  <c r="BE187"/>
  <c r="BE199"/>
  <c r="BE203"/>
  <c r="BE207"/>
  <c r="BE211"/>
  <c r="BE219"/>
  <c r="BE221"/>
  <c r="BE224"/>
  <c r="BE233"/>
  <c r="BE239"/>
  <c r="BE248"/>
  <c r="BE250"/>
  <c r="BE258"/>
  <c r="BE268"/>
  <c r="BE274"/>
  <c r="BE282"/>
  <c r="BE286"/>
  <c r="BE288"/>
  <c r="BE291"/>
  <c r="BE293"/>
  <c r="BE299"/>
  <c r="BE303"/>
  <c r="BE305"/>
  <c r="BE307"/>
  <c r="BE309"/>
  <c r="BE313"/>
  <c r="BE327"/>
  <c r="BE335"/>
  <c r="BE339"/>
  <c r="BE348"/>
  <c r="BE354"/>
  <c r="BE366"/>
  <c r="BE372"/>
  <c r="BE376"/>
  <c r="BE388"/>
  <c r="BE158"/>
  <c r="BE160"/>
  <c r="BE168"/>
  <c r="BE177"/>
  <c r="BE189"/>
  <c r="BE197"/>
  <c r="BE217"/>
  <c r="BE226"/>
  <c r="BE229"/>
  <c r="BE235"/>
  <c r="BE241"/>
  <c r="BE256"/>
  <c r="BE262"/>
  <c r="BE272"/>
  <c r="BE278"/>
  <c r="BE295"/>
  <c r="BE301"/>
  <c r="BE311"/>
  <c r="BE319"/>
  <c r="BE323"/>
  <c r="BE331"/>
  <c r="BE358"/>
  <c r="BE360"/>
  <c r="BE362"/>
  <c r="BE368"/>
  <c r="BE380"/>
  <c r="BE384"/>
  <c r="BE386"/>
  <c r="BE390"/>
  <c r="BE396"/>
  <c r="BE411"/>
  <c i="3" r="BE186"/>
  <c r="BE207"/>
  <c r="BE213"/>
  <c r="BE239"/>
  <c r="BE289"/>
  <c r="BE291"/>
  <c r="BE315"/>
  <c r="BE319"/>
  <c r="BE333"/>
  <c r="BE339"/>
  <c r="BE342"/>
  <c r="BE361"/>
  <c r="J94"/>
  <c r="J119"/>
  <c r="F122"/>
  <c r="BE127"/>
  <c r="BE131"/>
  <c r="BE133"/>
  <c r="BE149"/>
  <c r="BE158"/>
  <c r="BE163"/>
  <c r="BE165"/>
  <c r="BE204"/>
  <c r="BE219"/>
  <c r="BE222"/>
  <c r="BE225"/>
  <c r="BE227"/>
  <c r="BE230"/>
  <c r="BE232"/>
  <c r="BE263"/>
  <c r="BE270"/>
  <c r="BE286"/>
  <c r="BE293"/>
  <c r="BE295"/>
  <c r="BE297"/>
  <c r="BE305"/>
  <c r="BE317"/>
  <c r="BE323"/>
  <c r="BE328"/>
  <c r="BE330"/>
  <c r="BE335"/>
  <c r="BE345"/>
  <c r="BE348"/>
  <c r="BE350"/>
  <c r="BE357"/>
  <c r="BE359"/>
  <c r="BE364"/>
  <c r="E113"/>
  <c r="BE135"/>
  <c r="BE140"/>
  <c r="BE145"/>
  <c r="BE147"/>
  <c r="BE153"/>
  <c r="BE155"/>
  <c r="BE170"/>
  <c r="BE176"/>
  <c r="BE194"/>
  <c r="BE196"/>
  <c r="BE200"/>
  <c r="BE211"/>
  <c r="BE217"/>
  <c r="BE234"/>
  <c r="BE236"/>
  <c r="BE246"/>
  <c r="BE248"/>
  <c r="BE250"/>
  <c r="BE252"/>
  <c r="BE257"/>
  <c r="BE274"/>
  <c r="BE276"/>
  <c r="BE278"/>
  <c r="BE282"/>
  <c r="BE300"/>
  <c r="BE354"/>
  <c r="BE129"/>
  <c r="BE137"/>
  <c r="BE143"/>
  <c r="BE160"/>
  <c r="BE168"/>
  <c r="BE174"/>
  <c r="BE180"/>
  <c r="BE184"/>
  <c r="BE190"/>
  <c r="BE241"/>
  <c r="BE243"/>
  <c r="BE255"/>
  <c r="BE260"/>
  <c r="BE266"/>
  <c r="BE268"/>
  <c r="BE272"/>
  <c r="BE280"/>
  <c r="BE284"/>
  <c r="BE302"/>
  <c r="BE307"/>
  <c r="BE310"/>
  <c r="BE312"/>
  <c r="BE321"/>
  <c r="BE325"/>
  <c r="BE337"/>
  <c i="2" r="BE169"/>
  <c r="BE175"/>
  <c r="BE178"/>
  <c r="BE183"/>
  <c r="J91"/>
  <c r="J94"/>
  <c r="BE138"/>
  <c r="BE148"/>
  <c r="BE157"/>
  <c r="BE164"/>
  <c r="BE181"/>
  <c r="BE185"/>
  <c r="E85"/>
  <c r="F94"/>
  <c r="BE132"/>
  <c r="BE135"/>
  <c r="BE141"/>
  <c r="BE144"/>
  <c r="BE146"/>
  <c r="BE150"/>
  <c r="BE152"/>
  <c r="BE155"/>
  <c r="BE160"/>
  <c r="BE172"/>
  <c r="BE187"/>
  <c r="BE190"/>
  <c r="J36"/>
  <c i="1" r="AW96"/>
  <c i="3" r="F36"/>
  <c i="1" r="BA97"/>
  <c i="4" r="F39"/>
  <c i="1" r="BD98"/>
  <c i="7" r="F38"/>
  <c i="1" r="BC102"/>
  <c i="8" r="J36"/>
  <c i="1" r="AW104"/>
  <c i="8" r="F39"/>
  <c i="1" r="BD104"/>
  <c i="9" r="F38"/>
  <c i="1" r="BC105"/>
  <c i="9" r="F36"/>
  <c i="1" r="BA105"/>
  <c i="10" r="F37"/>
  <c i="1" r="BB106"/>
  <c i="11" r="F37"/>
  <c i="1" r="BD107"/>
  <c i="11" r="F35"/>
  <c i="1" r="BB107"/>
  <c i="11" r="J34"/>
  <c i="1" r="AW107"/>
  <c i="2" r="F37"/>
  <c i="1" r="BB96"/>
  <c i="2" r="F36"/>
  <c i="1" r="BA96"/>
  <c i="3" r="F38"/>
  <c i="1" r="BC97"/>
  <c i="4" r="F37"/>
  <c i="1" r="BB98"/>
  <c i="5" r="F37"/>
  <c i="1" r="BB100"/>
  <c i="6" r="F38"/>
  <c i="1" r="BC101"/>
  <c i="7" r="J36"/>
  <c i="1" r="AW102"/>
  <c i="2" r="F39"/>
  <c i="1" r="BD96"/>
  <c i="3" r="J36"/>
  <c i="1" r="AW97"/>
  <c i="4" r="F36"/>
  <c i="1" r="BA98"/>
  <c i="5" r="F36"/>
  <c i="1" r="BA100"/>
  <c i="5" r="F38"/>
  <c i="1" r="BC100"/>
  <c i="6" r="J36"/>
  <c i="1" r="AW101"/>
  <c i="6" r="F37"/>
  <c i="1" r="BB101"/>
  <c i="7" r="F37"/>
  <c i="1" r="BB102"/>
  <c i="8" r="F37"/>
  <c i="1" r="BB104"/>
  <c i="8" r="F38"/>
  <c i="1" r="BC104"/>
  <c i="9" r="F37"/>
  <c i="1" r="BB105"/>
  <c i="10" r="F36"/>
  <c i="1" r="BA106"/>
  <c i="10" r="F38"/>
  <c i="1" r="BC106"/>
  <c r="AS94"/>
  <c i="2" r="F38"/>
  <c i="1" r="BC96"/>
  <c i="3" r="F37"/>
  <c i="1" r="BB97"/>
  <c i="3" r="F39"/>
  <c i="1" r="BD97"/>
  <c i="4" r="F38"/>
  <c i="1" r="BC98"/>
  <c i="4" r="J36"/>
  <c i="1" r="AW98"/>
  <c i="5" r="F39"/>
  <c i="1" r="BD100"/>
  <c i="5" r="J36"/>
  <c i="1" r="AW100"/>
  <c i="6" r="F36"/>
  <c i="1" r="BA101"/>
  <c i="6" r="F39"/>
  <c i="1" r="BD101"/>
  <c i="7" r="F36"/>
  <c i="1" r="BA102"/>
  <c i="7" r="F39"/>
  <c i="1" r="BD102"/>
  <c i="8" r="F36"/>
  <c i="1" r="BA104"/>
  <c i="9" r="J36"/>
  <c i="1" r="AW105"/>
  <c i="9" r="F39"/>
  <c i="1" r="BD105"/>
  <c i="10" r="F39"/>
  <c i="1" r="BD106"/>
  <c i="10" r="J36"/>
  <c i="1" r="AW106"/>
  <c i="11" r="F36"/>
  <c i="1" r="BC107"/>
  <c i="11" r="F34"/>
  <c i="1" r="BA107"/>
  <c i="8" l="1" r="R324"/>
  <c i="6" r="T151"/>
  <c r="T125"/>
  <c i="9" r="R151"/>
  <c i="8" r="T324"/>
  <c i="4" r="R133"/>
  <c r="R132"/>
  <c i="10" r="P154"/>
  <c r="P137"/>
  <c i="1" r="AU106"/>
  <c i="9" r="R125"/>
  <c i="8" r="BK142"/>
  <c i="10" r="R154"/>
  <c i="5" r="T139"/>
  <c i="6" r="P125"/>
  <c i="1" r="AU101"/>
  <c i="2" r="R130"/>
  <c r="R129"/>
  <c i="5" r="P335"/>
  <c i="8" r="R142"/>
  <c r="R141"/>
  <c i="7" r="R166"/>
  <c r="R137"/>
  <c i="3" r="R125"/>
  <c i="11" r="T123"/>
  <c r="T122"/>
  <c i="8" r="P142"/>
  <c i="5" r="T335"/>
  <c i="11" r="BK123"/>
  <c r="J123"/>
  <c r="J97"/>
  <c i="10" r="T154"/>
  <c r="T137"/>
  <c i="8" r="T142"/>
  <c r="T141"/>
  <c i="3" r="P151"/>
  <c r="P125"/>
  <c i="1" r="AU97"/>
  <c i="7" r="T166"/>
  <c i="4" r="P133"/>
  <c r="P132"/>
  <c i="1" r="AU98"/>
  <c i="2" r="T130"/>
  <c r="T129"/>
  <c i="11" r="R123"/>
  <c r="R122"/>
  <c i="7" r="T137"/>
  <c i="2" r="P129"/>
  <c i="1" r="AU96"/>
  <c i="10" r="R318"/>
  <c r="R137"/>
  <c r="BK154"/>
  <c r="J154"/>
  <c r="J101"/>
  <c i="8" r="P324"/>
  <c i="7" r="P166"/>
  <c r="P137"/>
  <c i="1" r="AU102"/>
  <c i="5" r="R139"/>
  <c i="4" r="T133"/>
  <c r="T132"/>
  <c i="5" r="R335"/>
  <c r="P139"/>
  <c r="P138"/>
  <c i="1" r="AU100"/>
  <c i="2" r="BK162"/>
  <c r="J162"/>
  <c r="J104"/>
  <c i="4" r="BK133"/>
  <c r="J133"/>
  <c r="J99"/>
  <c i="6" r="BK151"/>
  <c r="J151"/>
  <c r="J101"/>
  <c i="9" r="BK151"/>
  <c r="J151"/>
  <c r="J101"/>
  <c i="11" r="J124"/>
  <c r="J98"/>
  <c i="4" r="BK409"/>
  <c r="J409"/>
  <c r="J109"/>
  <c i="6" r="BK125"/>
  <c r="J125"/>
  <c i="2" r="BK130"/>
  <c r="J130"/>
  <c r="J99"/>
  <c i="5" r="BK335"/>
  <c r="J335"/>
  <c r="J106"/>
  <c i="8" r="BK324"/>
  <c r="J324"/>
  <c r="J109"/>
  <c i="7" r="BK166"/>
  <c r="J166"/>
  <c r="J101"/>
  <c i="10" r="BK137"/>
  <c r="J137"/>
  <c r="J98"/>
  <c i="7" r="BK137"/>
  <c r="J137"/>
  <c r="J98"/>
  <c i="5" r="BK138"/>
  <c r="J138"/>
  <c r="J98"/>
  <c i="3" r="J151"/>
  <c r="J101"/>
  <c i="6" r="J32"/>
  <c i="1" r="AG101"/>
  <c i="2" r="F35"/>
  <c i="1" r="AZ96"/>
  <c i="3" r="J35"/>
  <c i="1" r="AV97"/>
  <c r="AT97"/>
  <c r="BA95"/>
  <c r="BC95"/>
  <c i="5" r="J35"/>
  <c i="1" r="AV100"/>
  <c r="AT100"/>
  <c i="7" r="J35"/>
  <c i="1" r="AV102"/>
  <c r="AT102"/>
  <c i="9" r="J35"/>
  <c i="1" r="AV105"/>
  <c r="AT105"/>
  <c r="BA103"/>
  <c r="AW103"/>
  <c r="BC103"/>
  <c r="AY103"/>
  <c i="11" r="J33"/>
  <c i="1" r="AV107"/>
  <c r="AT107"/>
  <c i="3" r="F35"/>
  <c i="1" r="AZ97"/>
  <c r="BD95"/>
  <c r="BB95"/>
  <c r="AX95"/>
  <c i="5" r="F35"/>
  <c i="1" r="AZ100"/>
  <c i="7" r="F35"/>
  <c i="1" r="AZ102"/>
  <c i="8" r="F35"/>
  <c i="1" r="AZ104"/>
  <c i="9" r="F35"/>
  <c i="1" r="AZ105"/>
  <c r="BD103"/>
  <c r="BB103"/>
  <c r="AX103"/>
  <c i="11" r="F33"/>
  <c i="1" r="AZ107"/>
  <c i="4" r="F35"/>
  <c i="1" r="AZ98"/>
  <c i="6" r="J35"/>
  <c i="1" r="AV101"/>
  <c r="AT101"/>
  <c r="AN101"/>
  <c i="10" r="J35"/>
  <c i="1" r="AV106"/>
  <c r="AT106"/>
  <c i="2" r="J35"/>
  <c i="1" r="AV96"/>
  <c r="AT96"/>
  <c i="3" r="J32"/>
  <c i="1" r="AG97"/>
  <c i="4" r="J35"/>
  <c i="1" r="AV98"/>
  <c r="AT98"/>
  <c i="6" r="F35"/>
  <c i="1" r="AZ101"/>
  <c r="BB99"/>
  <c r="AX99"/>
  <c r="BD99"/>
  <c r="BA99"/>
  <c r="AW99"/>
  <c r="BC99"/>
  <c r="AY99"/>
  <c i="8" r="J35"/>
  <c i="1" r="AV104"/>
  <c r="AT104"/>
  <c i="10" r="F35"/>
  <c i="1" r="AZ106"/>
  <c i="5" l="1" r="R138"/>
  <c i="8" r="P141"/>
  <c i="1" r="AU104"/>
  <c i="5" r="T138"/>
  <c i="8" r="BK141"/>
  <c r="J141"/>
  <c r="J98"/>
  <c i="2" r="BK129"/>
  <c r="J129"/>
  <c r="J98"/>
  <c i="9" r="BK125"/>
  <c r="J125"/>
  <c r="J98"/>
  <c i="4" r="BK132"/>
  <c r="J132"/>
  <c i="8" r="J142"/>
  <c r="J99"/>
  <c i="6" r="J98"/>
  <c i="11" r="BK122"/>
  <c r="J122"/>
  <c r="J96"/>
  <c i="6" r="J41"/>
  <c i="1" r="AN97"/>
  <c i="3" r="J41"/>
  <c i="1" r="AU103"/>
  <c r="AU99"/>
  <c r="AW95"/>
  <c i="5" r="J32"/>
  <c i="1" r="AG100"/>
  <c i="7" r="J32"/>
  <c i="1" r="AG102"/>
  <c r="AN102"/>
  <c r="AZ103"/>
  <c r="AV103"/>
  <c r="AT103"/>
  <c r="BD94"/>
  <c r="W33"/>
  <c r="AU95"/>
  <c r="AU94"/>
  <c i="4" r="J32"/>
  <c i="1" r="AG98"/>
  <c r="AZ95"/>
  <c r="AV95"/>
  <c r="AZ99"/>
  <c r="AV99"/>
  <c r="AT99"/>
  <c r="BA94"/>
  <c r="W30"/>
  <c r="BC94"/>
  <c r="W32"/>
  <c r="AY95"/>
  <c i="10" r="J32"/>
  <c i="1" r="AG106"/>
  <c r="BB94"/>
  <c r="W31"/>
  <c i="4" l="1" r="J41"/>
  <c r="J98"/>
  <c i="10" r="J41"/>
  <c i="1" r="AN106"/>
  <c i="7" r="J41"/>
  <c i="5" r="J41"/>
  <c i="1" r="AN100"/>
  <c r="AN98"/>
  <c i="9" r="J32"/>
  <c i="1" r="AG105"/>
  <c r="AN105"/>
  <c r="AX94"/>
  <c r="AZ94"/>
  <c r="W29"/>
  <c i="8" r="J32"/>
  <c i="1" r="AG104"/>
  <c i="2" r="J32"/>
  <c i="1" r="AG96"/>
  <c r="AG95"/>
  <c i="11" r="J30"/>
  <c i="1" r="AG107"/>
  <c r="AT95"/>
  <c r="AN95"/>
  <c r="AG99"/>
  <c r="AW94"/>
  <c r="AK30"/>
  <c r="AY94"/>
  <c i="8" l="1" r="J41"/>
  <c i="11" r="J39"/>
  <c i="9" r="J41"/>
  <c i="2" r="J41"/>
  <c i="1" r="AN99"/>
  <c r="AN107"/>
  <c r="AN96"/>
  <c r="AN104"/>
  <c r="AG103"/>
  <c r="AG94"/>
  <c r="AK26"/>
  <c r="AV94"/>
  <c r="AK29"/>
  <c r="AK35"/>
  <c l="1" r="AN103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<sst xmlns="http://schemas.openxmlformats.org/spreadsheetml/2006/main">
  <si>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</si>
  <si>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</si>
  <si>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</si>
  <si>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</si>
  <si>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</si>
  <si>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{85d0f349-4d72-4b75-a981-e417c33db76a}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</si>
  <si>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</si>
  <si>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</si>
  <si>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</si>
  <si>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</si>
  <si>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</si>
  <si>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</si>
  <si>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</si>
  <si>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</si>
  <si>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23/02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</si>
  <si>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</si>
  <si>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</si>
  <si>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Vytápění ZŠ B. Němcové</t>
  </si>
  <si>
    <t>KSO:</t>
  </si>
  <si>
    <t>CC-CZ:</t>
  </si>
  <si>
    <t>Místo:</t>
  </si>
  <si>
    <t>Dačice</t>
  </si>
  <si>
    <t>Datum:</t>
  </si>
  <si>
    <t>31. 1. 2023</t>
  </si>
  <si>
    <t>Zadavatel:</t>
  </si>
  <si>
    <t>IČ:</t>
  </si>
  <si>
    <t>Město Dačice</t>
  </si>
  <si>
    <t>DIČ:</t>
  </si>
  <si>
    <t>Uchazeč:</t>
  </si>
  <si>
    <t>Vyplň údaj</t>
  </si>
  <si>
    <t>Projektant:</t>
  </si>
  <si>
    <t>Karel Mandelík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</si>
  <si>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</si>
  <si>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</si>
  <si>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</si>
  <si>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</si>
  <si>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</si>
  <si>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</si>
  <si>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</si>
  <si>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</si>
  <si>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</si>
  <si>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</si>
  <si>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</si>
  <si>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</si>
  <si>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</si>
  <si>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</si>
  <si>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</si>
  <si>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</si>
  <si>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</si>
  <si>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</si>
  <si>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</si>
  <si>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</si>
  <si>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</si>
  <si>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</si>
  <si>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</si>
  <si>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</si>
  <si>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</si>
  <si>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</si>
  <si>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</si>
  <si>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</si>
  <si>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</si>
  <si>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</si>
  <si>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</si>
  <si>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</si>
  <si>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</si>
  <si>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</si>
  <si>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</si>
  <si>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</si>
  <si>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</si>
  <si>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</si>
  <si>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</si>
  <si>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</si>
  <si>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</si>
  <si>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</si>
  <si>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</si>
  <si>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</si>
  <si>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</si>
  <si>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</si>
  <si>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</si>
  <si>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</si>
  <si>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</si>
  <si>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stávající kotelna ZŠ</t>
  </si>
  <si>
    <t>STA</t>
  </si>
  <si>
    <t>1</t>
  </si>
  <si>
    <t>{82f9a237-428f-4b80-a822-94eebbc1e101}</t>
  </si>
  <si>
    <t>2</t>
  </si>
  <si>
    <t>/</t>
  </si>
  <si>
    <t>SO 01 - 1</t>
  </si>
  <si>
    <t>stávající kotelna ZŠ - stavební část</t>
  </si>
  <si>
    <t>Soupis</t>
  </si>
  <si>
    <t>{f1cd270a-e299-42b7-b009-1fb1187c77f7}</t>
  </si>
  <si>
    <t>SO 01 - 2</t>
  </si>
  <si>
    <t>stávající kotelna ZŠ - EI</t>
  </si>
  <si>
    <t>{6cc7ae2f-065f-46a3-bc2c-f752a406dc1f}</t>
  </si>
  <si>
    <t>SO 01 - 3</t>
  </si>
  <si>
    <t>stávající kotelna ZŠ - PLyn, UT, ZTI</t>
  </si>
  <si>
    <t>{8d1ba8be-9b78-4fe5-b7f2-819fda87d721}</t>
  </si>
  <si>
    <t>SO 02</t>
  </si>
  <si>
    <t>gymnázium a školní jídelna</t>
  </si>
  <si>
    <t>{6a856146-a87b-477d-be27-38e8e81b25f6}</t>
  </si>
  <si>
    <t>SO 02 - 1</t>
  </si>
  <si>
    <t>gymnázium a školní jídelna - stavební část</t>
  </si>
  <si>
    <t>{8398a327-5946-4b24-b9e6-8f92dd37a1db}</t>
  </si>
  <si>
    <t>SO 02 - 2</t>
  </si>
  <si>
    <t>gymnázium a školní jídelna - EI</t>
  </si>
  <si>
    <t>{09aabbbe-8587-4cf4-8e97-f9bffa962bc5}</t>
  </si>
  <si>
    <t>SO 02 - 3</t>
  </si>
  <si>
    <t>gymnázium a školní jídelna - Plyn, UT, ZTI</t>
  </si>
  <si>
    <t>{8ea46ab3-ea78-4920-9a90-cca9dc3a1d18}</t>
  </si>
  <si>
    <t>SO 03</t>
  </si>
  <si>
    <t>tělocvična</t>
  </si>
  <si>
    <t>{608be721-9081-4ca7-b9bd-1b6960be0fea}</t>
  </si>
  <si>
    <t>SO 03 - 1</t>
  </si>
  <si>
    <t>tělocvična - stavební část</t>
  </si>
  <si>
    <t>{40ca05ef-62fb-4ecc-aa23-6dbf0bc47287}</t>
  </si>
  <si>
    <t>SO 03 - 2</t>
  </si>
  <si>
    <t>tělocvična - EI</t>
  </si>
  <si>
    <t>{ea80ba69-cd77-470d-a32b-219748320f9b}</t>
  </si>
  <si>
    <t>SO 03 - 3</t>
  </si>
  <si>
    <t>tělocvična - Plyn, UT, ZTI</t>
  </si>
  <si>
    <t>{2c7a2e9f-e384-40aa-8174-6817b635d46e}</t>
  </si>
  <si>
    <t>VON</t>
  </si>
  <si>
    <t>Vedlejší a ostatní náklady</t>
  </si>
  <si>
    <t>{31b94d0d-daab-4d5b-812d-43710a11e847}</t>
  </si>
  <si>
    <t>KRYCÍ LIST SOUPISU PRACÍ</t>
  </si>
  <si>
    <t>Objekt:</t>
  </si>
  <si>
    <t>SO 01 - stávající kotelna ZŠ</t>
  </si>
  <si>
    <t>Soupis:</t>
  </si>
  <si>
    <t>SO 01 - 1 - stávající kotelna ZŠ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</si>
  <si>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</si>
  <si>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</si>
  <si>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</si>
  <si>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</si>
  <si>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</si>
  <si>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</si>
  <si>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</si>
  <si>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</si>
  <si>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</si>
  <si>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</si>
  <si>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</si>
  <si>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</si>
  <si>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771 - Podlahy z dlaždic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</si>
  <si>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</si>
  <si>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</si>
  <si>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</si>
  <si>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</si>
  <si>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</si>
  <si>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</si>
  <si>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</si>
  <si>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</si>
  <si>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</si>
  <si>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</si>
  <si>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</si>
  <si>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</si>
  <si>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</si>
  <si>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</si>
  <si>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</si>
  <si>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</si>
  <si>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</si>
  <si>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</si>
  <si>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</si>
  <si>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</si>
  <si>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631312131</t>
  </si>
  <si>
    <t>Doplnění dosavadních mazanin betonem prostým plochy do 4 m2 tloušťky přes 80 mm</t>
  </si>
  <si>
    <t>m3</t>
  </si>
  <si>
    <t>4</t>
  </si>
  <si>
    <t>1254135087</t>
  </si>
  <si>
    <t>PP</t>
  </si>
  <si>
    <t>Doplnění dosavadních mazanin prostým betonem s dodáním hmot, bez potěru, plochy jednotlivě přes 1 m2 do 4 m2 a tl. přes 80 mm</t>
  </si>
  <si>
    <t>VV</t>
  </si>
  <si>
    <t>2,5*1,7*0,12*1,1</t>
  </si>
  <si>
    <t>R pol</t>
  </si>
  <si>
    <t>Zednické práce -průrazy,začištění , pomocné práce</t>
  </si>
  <si>
    <t>kpl</t>
  </si>
  <si>
    <t>-1790294419</t>
  </si>
  <si>
    <t>9</t>
  </si>
  <si>
    <t>Ostatní konstrukce a práce, bourání</t>
  </si>
  <si>
    <t>3</t>
  </si>
  <si>
    <t>965042241</t>
  </si>
  <si>
    <t>Bourání podkladů pod dlažby nebo mazanin betonových nebo z litého asfaltu tl přes 100 mm pl přes 4 m2</t>
  </si>
  <si>
    <t>-1010560520</t>
  </si>
  <si>
    <t>Bourání mazanin betonových nebo z litého asfaltu tl. přes 100 mm, plochy přes 4 m2</t>
  </si>
  <si>
    <t>1,7*2,5*0,2</t>
  </si>
  <si>
    <t>965049112</t>
  </si>
  <si>
    <t>Příplatek k bourání betonových mazanin za bourání mazanin se svařovanou sítí tl přes 100 mm</t>
  </si>
  <si>
    <t>-617743700</t>
  </si>
  <si>
    <t>Bourání mazanin Příplatek k cenám za bourání mazanin betonových se svařovanou sítí, tl. přes 100 mm</t>
  </si>
  <si>
    <t>997</t>
  </si>
  <si>
    <t>Přesun sutě</t>
  </si>
  <si>
    <t>5</t>
  </si>
  <si>
    <t>997013211</t>
  </si>
  <si>
    <t>Vnitrostaveništní doprava suti a vybouraných hmot pro budovy v do 6 m ručně</t>
  </si>
  <si>
    <t>t</t>
  </si>
  <si>
    <t>-1231868512</t>
  </si>
  <si>
    <t>Vnitrostaveništní doprava suti a vybouraných hmot vodorovně do 50 m svisle ručně pro budovy a haly výšky do 6 m</t>
  </si>
  <si>
    <t>-1608438820</t>
  </si>
  <si>
    <t>7</t>
  </si>
  <si>
    <t>997013219</t>
  </si>
  <si>
    <t>Příplatek k vnitrostaveništní dopravě suti a vybouraných hmot za zvětšenou dopravu suti ZKD 10 m</t>
  </si>
  <si>
    <t>-126318934</t>
  </si>
  <si>
    <t>Vnitrostaveništní doprava suti a vybouraných hmot vodorovně do 50 m Příplatek k cenám -3111 až -3217 za zvětšenou vodorovnou dopravu přes vymezenou dopravní vzdálenost za každých dalších i započatých 10 m</t>
  </si>
  <si>
    <t>8</t>
  </si>
  <si>
    <t>997013501</t>
  </si>
  <si>
    <t>Odvoz suti a vybouraných hmot na skládku nebo meziskládku do 1 km se složením</t>
  </si>
  <si>
    <t>-542028154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</si>
  <si>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</si>
  <si>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</si>
  <si>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</si>
  <si>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-1978166856</t>
  </si>
  <si>
    <t>Odvoz suti a vybouraných hmot na skládku nebo meziskládku se složením, na vzdálenost Příplatek k ceně za každý další i započatý 1 km přes 1 km</t>
  </si>
  <si>
    <t>1,966*4 'Přepočtené koeficientem množství</t>
  </si>
  <si>
    <t>10</t>
  </si>
  <si>
    <t>997013601</t>
  </si>
  <si>
    <t>Poplatek za uložení na skládce (skládkovné) stavebního odpadu betonového kód odpadu 17 01 01</t>
  </si>
  <si>
    <t>976804826</t>
  </si>
  <si>
    <t>Poplatek za uložení stavebního odpadu na skládce (skládkovné) z prostého betonu zatříděného do Katalogu odpadů pod kódem 17 01 01</t>
  </si>
  <si>
    <t>11</t>
  </si>
  <si>
    <t>997013814</t>
  </si>
  <si>
    <t>Poplatek za uložení na skládce (skládkovné) stavebního odpadu izolací kód odpadu 17 06 04</t>
  </si>
  <si>
    <t>-809676784</t>
  </si>
  <si>
    <t>Poplatek za uložení stavebního odpadu na skládce (skládkovné) z izolačních materiálů zatříděného do Katalogu odpadů pod kódem 17 06 04</t>
  </si>
  <si>
    <t>998</t>
  </si>
  <si>
    <t>Přesun hmot</t>
  </si>
  <si>
    <t>12</t>
  </si>
  <si>
    <t>998018001</t>
  </si>
  <si>
    <t>Přesun hmot ruční pro budovy v do 6 m</t>
  </si>
  <si>
    <t>950120011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</si>
  <si>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</si>
  <si>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</si>
  <si>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</si>
  <si>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714</t>
  </si>
  <si>
    <t>Akustická a protiotřesová opatření</t>
  </si>
  <si>
    <t>13</t>
  </si>
  <si>
    <t>714450811</t>
  </si>
  <si>
    <t>Demontáž antivibračních rohoží z recyklované pryže celoplošně lepených vodorovně</t>
  </si>
  <si>
    <t>m2</t>
  </si>
  <si>
    <t>16</t>
  </si>
  <si>
    <t>-2001460040</t>
  </si>
  <si>
    <t>Demontáž antivibračních rohoží stavebních konstrukcí a strojních zařízení z recyklované pryže celoplošně lepených vodorovně</t>
  </si>
  <si>
    <t>P</t>
  </si>
  <si>
    <t>Poznámka k položce:_x000d_
Korkové desky tl. 40 mm</t>
  </si>
  <si>
    <t>1,7*2,5</t>
  </si>
  <si>
    <t>771</t>
  </si>
  <si>
    <t>Podlahy z dlaždic</t>
  </si>
  <si>
    <t>771551113</t>
  </si>
  <si>
    <t>Montáž podlah z dlaždic teracových do malty přes 9 do 12 ks/m2</t>
  </si>
  <si>
    <t>1714252080</t>
  </si>
  <si>
    <t>Montáž podlah z dlaždic teracových kladených do malty přes 9 do 12 ks/ m2</t>
  </si>
  <si>
    <t>2,5*1,7</t>
  </si>
  <si>
    <t>M</t>
  </si>
  <si>
    <t>59247001</t>
  </si>
  <si>
    <t>dlaždice teracová 300x300x30mm</t>
  </si>
  <si>
    <t>32</t>
  </si>
  <si>
    <t>-837151251</t>
  </si>
  <si>
    <t>4,25*1,1 'Přepočtené koeficientem množství</t>
  </si>
  <si>
    <t>17</t>
  </si>
  <si>
    <t>771559191</t>
  </si>
  <si>
    <t>Příplatek k montáži podlah z dlaždic teracových za plochu do 5 m2</t>
  </si>
  <si>
    <t>-1702695122</t>
  </si>
  <si>
    <t>Montáž podlah z dlaždic teracových Příplatek k cenám za plochu do 5 m2 jednotlivě</t>
  </si>
  <si>
    <t>784</t>
  </si>
  <si>
    <t>Dokončovací práce - malby a tapety</t>
  </si>
  <si>
    <t>18</t>
  </si>
  <si>
    <t>784111001</t>
  </si>
  <si>
    <t>Oprášení (ometení ) podkladu v místnostech v do 3,80 m</t>
  </si>
  <si>
    <t>1546842793</t>
  </si>
  <si>
    <t>Oprášení (ometení) podkladu v místnostech výšky do 3,80 m</t>
  </si>
  <si>
    <t>6*6+6*3,4*4</t>
  </si>
  <si>
    <t>19</t>
  </si>
  <si>
    <t>784111031</t>
  </si>
  <si>
    <t>Omytí podkladu v místnostech v do 3,80 m</t>
  </si>
  <si>
    <t>-412792903</t>
  </si>
  <si>
    <t>Omytí podkladu omytí v místnostech výšky do 3,80 m</t>
  </si>
  <si>
    <t>20</t>
  </si>
  <si>
    <t>784171001</t>
  </si>
  <si>
    <t>Olepování vnitřních ploch páskou v místnostech v do 3,80 m</t>
  </si>
  <si>
    <t>m</t>
  </si>
  <si>
    <t>555567510</t>
  </si>
  <si>
    <t>Olepování vnitřních ploch (materiál ve specifikaci) včetně pozdějšího odlepení páskou nebo fólií v místnostech výšky do 3,80 m</t>
  </si>
  <si>
    <t>784171121</t>
  </si>
  <si>
    <t>Zakrytí vnitřních ploch konstrukcí nebo prvků v místnostech v do 3,80 m</t>
  </si>
  <si>
    <t>783866864</t>
  </si>
  <si>
    <t>Zakrytí nemalovaných ploch (materiál ve specifikaci) včetně pozdějšího odkrytí konstrukcí nebo samostatných prvků např. schodišť, nábytku, radiátorů, zábradlí v místnostech výšky do 3,80</t>
  </si>
  <si>
    <t>22</t>
  </si>
  <si>
    <t>58124842</t>
  </si>
  <si>
    <t>fólie pro malířské potřeby zakrývací tl 7µ 4x5m</t>
  </si>
  <si>
    <t>2027460937</t>
  </si>
  <si>
    <t>20*1,05 'Přepočtené koeficientem množství</t>
  </si>
  <si>
    <t>23</t>
  </si>
  <si>
    <t>784221101</t>
  </si>
  <si>
    <t>Dvojnásobné bílé malby ze směsí za sucha dobře otěruvzdorných v místnostech do 3,80 m</t>
  </si>
  <si>
    <t>344863343</t>
  </si>
  <si>
    <t>Malby z malířských směsí otěruvzdorných za sucha dvojnásobné, bílé za sucha otěruvzdorné dobře v místnostech výšky do 3,80 m</t>
  </si>
  <si>
    <t>SO 01 - 2 - stávající kotelna ZŠ - EI</t>
  </si>
  <si>
    <t>D3 - MaR</t>
  </si>
  <si>
    <t>D4 - Demontáže</t>
  </si>
  <si>
    <t xml:space="preserve">    741 - Elektroinstalace - silnoproud</t>
  </si>
  <si>
    <t xml:space="preserve">    742 - Elektroinstalace - slaboproud</t>
  </si>
  <si>
    <t>D3</t>
  </si>
  <si>
    <t>MaR</t>
  </si>
  <si>
    <t>Pol47</t>
  </si>
  <si>
    <t>Servopohon pro směšovací ventily . Napájení 230V, 3-bodový, doba chodu 120s.</t>
  </si>
  <si>
    <t>ks</t>
  </si>
  <si>
    <t>278315359</t>
  </si>
  <si>
    <t>Pol48</t>
  </si>
  <si>
    <t>Regulátor tlaku vlnovcový /40-400kPa/</t>
  </si>
  <si>
    <t>749244504</t>
  </si>
  <si>
    <t>Pol49</t>
  </si>
  <si>
    <t>Tlakoměrný kohout k regulátoru M20x1,5</t>
  </si>
  <si>
    <t>1464222675</t>
  </si>
  <si>
    <t>Pol50</t>
  </si>
  <si>
    <t>G2 detektor plynu</t>
  </si>
  <si>
    <t>41116670</t>
  </si>
  <si>
    <t>Pol51</t>
  </si>
  <si>
    <t>NZ-DIN-osazen v rozvaděči RK</t>
  </si>
  <si>
    <t>1128249376</t>
  </si>
  <si>
    <t>Pol52</t>
  </si>
  <si>
    <t>snímač zaplavení k poruchové signalizeci</t>
  </si>
  <si>
    <t>56357867</t>
  </si>
  <si>
    <t>D4</t>
  </si>
  <si>
    <t>Demontáže</t>
  </si>
  <si>
    <t>Pol54</t>
  </si>
  <si>
    <t>Demontáž stavajiciho zarizeni</t>
  </si>
  <si>
    <t>hod</t>
  </si>
  <si>
    <t>-1896465722</t>
  </si>
  <si>
    <t>Demontaz stavajiciho zarizeni</t>
  </si>
  <si>
    <t>Poznámka k položce:_x000d_
HODINOVE ZUCTOVACI SAZBY</t>
  </si>
  <si>
    <t>Pol55</t>
  </si>
  <si>
    <t>Úprava stavajiciho rozvaděče</t>
  </si>
  <si>
    <t>-543351467</t>
  </si>
  <si>
    <t>Uprava stavajiciho rozvadece</t>
  </si>
  <si>
    <t>Pol56</t>
  </si>
  <si>
    <t>Napojeni na stavajici zarizeni</t>
  </si>
  <si>
    <t>1623137293</t>
  </si>
  <si>
    <t>Pol57</t>
  </si>
  <si>
    <t>Zkusebni provoz,zaškolení</t>
  </si>
  <si>
    <t>-1415812081</t>
  </si>
  <si>
    <t>Pol67</t>
  </si>
  <si>
    <t>Podružný materiál</t>
  </si>
  <si>
    <t>soub</t>
  </si>
  <si>
    <t>-1619227312</t>
  </si>
  <si>
    <t>741</t>
  </si>
  <si>
    <t>Elektroinstalace - silnoproud</t>
  </si>
  <si>
    <t>741110001</t>
  </si>
  <si>
    <t>Montáž trubka plastová tuhá D přes 16 do 23 mm uložená pevně</t>
  </si>
  <si>
    <t>-520770366</t>
  </si>
  <si>
    <t>Montáž trubek elektroinstalačních s nasunutím nebo našroubováním do krabic plastových tuhých, uložených pevně, vnější Ø přes 16 do 23 mm</t>
  </si>
  <si>
    <t>34571092</t>
  </si>
  <si>
    <t>trubka elektroinstalační tuhá z PVC D 17,4/20 mm, délka 3m</t>
  </si>
  <si>
    <t>128</t>
  </si>
  <si>
    <t>-1232923346</t>
  </si>
  <si>
    <t>60*1,05 'Přepočtené koeficientem množství</t>
  </si>
  <si>
    <t>14</t>
  </si>
  <si>
    <t>741110511</t>
  </si>
  <si>
    <t>Montáž lišta a kanálek vkládací šířky do 60 mm s víčkem</t>
  </si>
  <si>
    <t>-2104534909</t>
  </si>
  <si>
    <t>Montáž lišt a kanálků elektroinstalačních se spojkami, ohyby a rohy a s nasunutím do krabic vkládacích s víčkem, šířky do 60 mm</t>
  </si>
  <si>
    <t>34571008</t>
  </si>
  <si>
    <t>lišta elektroinstalační hranatá PVC 40x40mm</t>
  </si>
  <si>
    <t>175797179</t>
  </si>
  <si>
    <t>741112111</t>
  </si>
  <si>
    <t>Montáž rozvodka nástěnná plastová čtyřhranná vodič D do 4 mm2</t>
  </si>
  <si>
    <t>kus</t>
  </si>
  <si>
    <t>-1736034507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</si>
  <si>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</si>
  <si>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34571482</t>
  </si>
  <si>
    <t>krabice v uzavřeném provedení PVC s krytím IP 54 čtvercová 100x100mm</t>
  </si>
  <si>
    <t>1771774267</t>
  </si>
  <si>
    <t xml:space="preserve">Poznámka k položce:_x000d_
65-11 do  4 mm2</t>
  </si>
  <si>
    <t>741120201</t>
  </si>
  <si>
    <t>Montáž vodič Cu izolovaný plný a laněný s PVC pláštěm žíla 1,5-16 mm2 volně (např. CY, CHAH-V)</t>
  </si>
  <si>
    <t>-126265670</t>
  </si>
  <si>
    <t>Montáž vodičů izolovaných měděných bez ukončení uložených volně plných a laněných s PVC pláštěm, bezhalogenových, ohniodolných (např. CY, CHAH-V) průřezu žíly 1,5 až 16 mm2</t>
  </si>
  <si>
    <t>34141026</t>
  </si>
  <si>
    <t>vodič propojovací flexibilní jádro Cu lanované izolace PVC 450/750V (H07V-K) 1x4mm2</t>
  </si>
  <si>
    <t>-1048805902</t>
  </si>
  <si>
    <t xml:space="preserve">Poznámka k položce:_x000d_
CY 4  mm2 zelenožlutý,, pevně</t>
  </si>
  <si>
    <t>65*1,05 'Přepočtené koeficientem množství</t>
  </si>
  <si>
    <t>741120501</t>
  </si>
  <si>
    <t>Montáž šňůra Cu lehká a střední do 7 žil uložená volně (např. CGSG)</t>
  </si>
  <si>
    <t>-868299473</t>
  </si>
  <si>
    <t>Montáž šňůr měděných bez ukončení uložených volně lehkých a středních (např. CGSG), počtu žil do 7</t>
  </si>
  <si>
    <t>34113406</t>
  </si>
  <si>
    <t>kabel instalační flexibilní jádro Cu lanované izolace pryž plášť pryž 300/500V (H05RR-F) 3x1,50mm2</t>
  </si>
  <si>
    <t>834040059</t>
  </si>
  <si>
    <t>Poznámka k položce:_x000d_
H05VV-F 3Xx1.5 mm2, pevně</t>
  </si>
  <si>
    <t>12*1,05 'Přepočtené koeficientem množství</t>
  </si>
  <si>
    <t>34113406R</t>
  </si>
  <si>
    <t>447362884</t>
  </si>
  <si>
    <t>Poznámka k položce:_x000d_
H05VV-F 3Gx1.5 mm2, pevně</t>
  </si>
  <si>
    <t>741122201</t>
  </si>
  <si>
    <t>Montáž kabel Cu plný kulatý žíla 2x1,5 až 6 mm2 uložený volně (např. CYKY)</t>
  </si>
  <si>
    <t>318132912</t>
  </si>
  <si>
    <t>Montáž kabelů měděných bez ukončení uložených volně nebo v liště plných kulatých (např. CYKY) počtu a průřezu žil 2x1,5 až 6 mm2</t>
  </si>
  <si>
    <t>24</t>
  </si>
  <si>
    <t>34111005</t>
  </si>
  <si>
    <t>kabel instalační jádro Cu plné izolace PVC plášť PVC 450/750V (CYKY) 2x1,5mm2</t>
  </si>
  <si>
    <t>-923134364</t>
  </si>
  <si>
    <t>Poznámka k položce:_x000d_
JYTY-O 2x1 mm, pevně</t>
  </si>
  <si>
    <t>105*1,05 'Přepočtené koeficientem množství</t>
  </si>
  <si>
    <t>25</t>
  </si>
  <si>
    <t>34111005R</t>
  </si>
  <si>
    <t>-117764522</t>
  </si>
  <si>
    <t>Poznámka k položce:_x000d_
JYTY-O 4x1 mm, pevně</t>
  </si>
  <si>
    <t>26</t>
  </si>
  <si>
    <t>741122211</t>
  </si>
  <si>
    <t>Montáž kabel Cu plný kulatý žíla 3x1,5 až 6 mm2 uložený volně (např. CYKY)</t>
  </si>
  <si>
    <t>1990727795</t>
  </si>
  <si>
    <t>Montáž kabelů měděných bez ukončení uložených volně nebo v liště plných kulatých (např. CYKY) počtu a průřezu žil 3x1,5 až 6 mm2</t>
  </si>
  <si>
    <t>27</t>
  </si>
  <si>
    <t>34111030</t>
  </si>
  <si>
    <t>kabel instalační jádro Cu plné izolace PVC plášť PVC 450/750V (CYKY) 3x1,5mm2</t>
  </si>
  <si>
    <t>1467061976</t>
  </si>
  <si>
    <t>Poznámka k položce:_x000d_
CYKY-O 3x1.5 mm2, pevně</t>
  </si>
  <si>
    <t>175*1,05 'Přepočtené koeficientem množství</t>
  </si>
  <si>
    <t>28</t>
  </si>
  <si>
    <t>34111030R</t>
  </si>
  <si>
    <t>74175967</t>
  </si>
  <si>
    <t>Poznámka k položce:_x000d_
CYKY-J 3x1.5 mm2, pevně</t>
  </si>
  <si>
    <t>255*1,05 'Přepočtené koeficientem množství</t>
  </si>
  <si>
    <t>29</t>
  </si>
  <si>
    <t>741122231</t>
  </si>
  <si>
    <t>Montáž kabel Cu plný kulatý žíla 5x1,5 až 2,5 mm2 uložený volně (např. CYKY)</t>
  </si>
  <si>
    <t>1857994834</t>
  </si>
  <si>
    <t>Montáž kabelů měděných bez ukončení uložených volně nebo v liště plných kulatých (např. CYKY) počtu a průřezu žil 5x1,5 až 2,5 mm2</t>
  </si>
  <si>
    <t>Poznámka k položce:_x000d_
CYKY-J 5x1.5 mm2, pevně</t>
  </si>
  <si>
    <t>30</t>
  </si>
  <si>
    <t>34111090</t>
  </si>
  <si>
    <t>kabel instalační jádro Cu plné izolace PVC plášť PVC 450/750V (CYKY) 5x1,5mm2</t>
  </si>
  <si>
    <t>-1000706398</t>
  </si>
  <si>
    <t>Poznámka k položce:_x000d_
CYKY, průměr kabelu 10,1mm</t>
  </si>
  <si>
    <t>70*1,05 'Přepočtené koeficientem množství</t>
  </si>
  <si>
    <t>31</t>
  </si>
  <si>
    <t>741122232</t>
  </si>
  <si>
    <t>Montáž kabel Cu plný kulatý žíla 5x4 až 6 mm2 uložený volně (např. CYKY)</t>
  </si>
  <si>
    <t>304720611</t>
  </si>
  <si>
    <t>Montáž kabelů měděných bez ukončení uložených volně nebo v liště plných kulatých (např. CYKY) počtu a průřezu žil 5x4 až 6 mm2</t>
  </si>
  <si>
    <t>34111098</t>
  </si>
  <si>
    <t>kabel instalační jádro Cu plné izolace PVC plášť PVC 450/750V (CYKY) 5x4mm2</t>
  </si>
  <si>
    <t>-502031315</t>
  </si>
  <si>
    <t>Poznámka k položce:_x000d_
CYKY, průměr kabelu 13,8mm</t>
  </si>
  <si>
    <t>15*1,05 'Přepočtené koeficientem množství</t>
  </si>
  <si>
    <t>33</t>
  </si>
  <si>
    <t>741130004</t>
  </si>
  <si>
    <t>Ukončení vodič izolovaný do 6 mm2 v rozváděči nebo na přístroji</t>
  </si>
  <si>
    <t>-30686432</t>
  </si>
  <si>
    <t>Ukončení vodičů izolovaných s označením a zapojením v rozváděči nebo na přístroji, průřezu žíly do 6 mm2</t>
  </si>
  <si>
    <t>34</t>
  </si>
  <si>
    <t>741132301</t>
  </si>
  <si>
    <t>Ukončení kabelů nebo vodičů do 1 kV koncovkou ucpávkovou do 4 žil průměru 12 mm jednoduchý nástavec</t>
  </si>
  <si>
    <t>1712492659</t>
  </si>
  <si>
    <t>Ukončení kabelů nebo vodičů koncovkou nebo s vývodkou ucpávkovou do 4 žil s jednoduchým nástavcem průměru 12 mm</t>
  </si>
  <si>
    <t xml:space="preserve">Poznámka k položce:_x000d_
 UKONČENÍ KABELŮ SMRŠŤOVACÍ ZÁKLOPKOU 5x4   mm2</t>
  </si>
  <si>
    <t>35</t>
  </si>
  <si>
    <t>741220001</t>
  </si>
  <si>
    <t>Montáž skříň přístrojová plastová nebo hliníková rozměr 65x55-100x60 mm prázdná</t>
  </si>
  <si>
    <t>-1742152237</t>
  </si>
  <si>
    <t>Montáž skříní přístrojových prázdných plastových nebo hliníkových, pohledové plochy vel. 65x55 až 100x60 mm</t>
  </si>
  <si>
    <t>Poznámka k položce:_x000d_
72 DIN</t>
  </si>
  <si>
    <t>36</t>
  </si>
  <si>
    <t>Pol1</t>
  </si>
  <si>
    <t>R-N-3S72 Rozvodnicová skříň</t>
  </si>
  <si>
    <t>Ks</t>
  </si>
  <si>
    <t>-2123014805</t>
  </si>
  <si>
    <t xml:space="preserve">R-N-3S72 Oceloplochá  skříň</t>
  </si>
  <si>
    <t>37</t>
  </si>
  <si>
    <t>741231002</t>
  </si>
  <si>
    <t>Montáž svorkovnice do rozvaděčů - řadová vodič do 6 mm2 se zapojením vodičů</t>
  </si>
  <si>
    <t>-1569628695</t>
  </si>
  <si>
    <t>Montáž svorkovnic do rozváděčů s popisnými štítky se zapojením vodičů na jedné straně řadových, průřezové plochy vodičů do 6 mm2</t>
  </si>
  <si>
    <t>Poznámka k položce:_x000d_
Montáž RSA 6 Řadová svornice</t>
  </si>
  <si>
    <t>38</t>
  </si>
  <si>
    <t>Pol19</t>
  </si>
  <si>
    <t>RSA 6 Řadová svornice</t>
  </si>
  <si>
    <t>-1628740109</t>
  </si>
  <si>
    <t>39</t>
  </si>
  <si>
    <t>-1499922376</t>
  </si>
  <si>
    <t>40</t>
  </si>
  <si>
    <t>Pol2</t>
  </si>
  <si>
    <t>S3L-1000-10 Propojovací lišta</t>
  </si>
  <si>
    <t>-902763368</t>
  </si>
  <si>
    <t>41</t>
  </si>
  <si>
    <t>741240001</t>
  </si>
  <si>
    <t>Montáž příslušenství rozvoden - vývodka kabelová do průměru 42 mm bez zhotovení otvorů</t>
  </si>
  <si>
    <t>194446850</t>
  </si>
  <si>
    <t>Montáž ostatního příslušenství rozvoden kabelových vývodek do rozváděčů litinových, hliníkových nebo plastových bez zhotovení otvorů D do 42 mm</t>
  </si>
  <si>
    <t xml:space="preserve">Poznámka k položce:_x000d_
Montáž 106/16    Vývodka kabelová kuželová Pg 16, šedá</t>
  </si>
  <si>
    <t>42</t>
  </si>
  <si>
    <t>Pol20</t>
  </si>
  <si>
    <t xml:space="preserve">106/16    Vývodka kabelová kuželová Pg 16, šedá</t>
  </si>
  <si>
    <t>-987431372</t>
  </si>
  <si>
    <t>43</t>
  </si>
  <si>
    <t>741310001</t>
  </si>
  <si>
    <t>Montáž spínač nástěnný 1-jednopólový prostředí normální se zapojením vodičů</t>
  </si>
  <si>
    <t>546871749</t>
  </si>
  <si>
    <t>Montáž spínačů jedno nebo dvoupólových nástěnných se zapojením vodičů, pro prostředí normální spínačů, řazení 1-jednopólových</t>
  </si>
  <si>
    <t>44</t>
  </si>
  <si>
    <t>34535015</t>
  </si>
  <si>
    <t>spínač nástěnný jednopólový, řazení 1, IP44, šroubové svorky</t>
  </si>
  <si>
    <t>1183101991</t>
  </si>
  <si>
    <t>Poznámka k položce:_x000d_
1-pólový vypínač do vlhka</t>
  </si>
  <si>
    <t>45</t>
  </si>
  <si>
    <t>741310011</t>
  </si>
  <si>
    <t>Montáž ovladač nástěnný 1/0-tlačítkový zapínací prostředí normální se zapojením vodičů</t>
  </si>
  <si>
    <t>-1224946134</t>
  </si>
  <si>
    <t>Montáž spínačů jedno nebo dvoupólových nástěnných se zapojením vodičů, pro prostředí normální ovladačů, řazení 1/0-tlačítkových zapínacích</t>
  </si>
  <si>
    <t>46</t>
  </si>
  <si>
    <t>Pol40</t>
  </si>
  <si>
    <t xml:space="preserve">T10RU Ovládací  hlavice stiskací s hřibovým knoflíkem, rudá</t>
  </si>
  <si>
    <t>495441763</t>
  </si>
  <si>
    <t>47</t>
  </si>
  <si>
    <t>Pol41</t>
  </si>
  <si>
    <t>LK4 Ovládač nouzového zastavení ve skříni, standard, 1 V - rudé</t>
  </si>
  <si>
    <t>-464922660</t>
  </si>
  <si>
    <t>48</t>
  </si>
  <si>
    <t>Pol42</t>
  </si>
  <si>
    <t>T10 Spínací jednotka mžiková pro spínání napětí do 250V ss V+Z</t>
  </si>
  <si>
    <t>-327500228</t>
  </si>
  <si>
    <t xml:space="preserve">Poznámka k položce:_x000d_
SPÍNAČ DO VLHKA V IZOL. IP44  BARVA ŠEDÁ</t>
  </si>
  <si>
    <t>49</t>
  </si>
  <si>
    <t>741310101</t>
  </si>
  <si>
    <t>Montáž spínač (polo)zapuštěný bezšroubové připojení 1-jednopólový se zapojením vodičů</t>
  </si>
  <si>
    <t>187267138</t>
  </si>
  <si>
    <t>Montáž spínačů jedno nebo dvoupólových polozapuštěných nebo zapuštěných se zapojením vodičů bezšroubové připojení spínačů, řazení 1-jednopólových</t>
  </si>
  <si>
    <t>50</t>
  </si>
  <si>
    <t>34539010</t>
  </si>
  <si>
    <t>přístroj spínače jednopólového, řazení 1, 1So bezšroubové svorky</t>
  </si>
  <si>
    <t>1490037183</t>
  </si>
  <si>
    <t>Poznámka k položce:_x000d_
1-pólový vypínač</t>
  </si>
  <si>
    <t>51</t>
  </si>
  <si>
    <t>34539012</t>
  </si>
  <si>
    <t>přístroj přepínače sériového, řazení 5 bezšroubové svorky</t>
  </si>
  <si>
    <t>-1587326131</t>
  </si>
  <si>
    <t xml:space="preserve">Poznámka k položce:_x000d_
ř.5  sériový přepínač</t>
  </si>
  <si>
    <t>52</t>
  </si>
  <si>
    <t>741310111</t>
  </si>
  <si>
    <t>Montáž ovladač (polo)zapuštěný bezšroubové připojení 0/1-tlačítkový vypínací se zapojením vodičů</t>
  </si>
  <si>
    <t>1909157682</t>
  </si>
  <si>
    <t>Montáž spínačů jedno nebo dvoupólových polozapuštěných nebo zapuštěných se zapojením vodičů bezšroubové připojení ovladačů, řazení 0/1-tlačítkových vypínacích</t>
  </si>
  <si>
    <t>Poznámka k položce:_x000d_
sig- akust. 95 S 230AC napětí 230V střídavých.</t>
  </si>
  <si>
    <t>53</t>
  </si>
  <si>
    <t>Pol14</t>
  </si>
  <si>
    <t>sig- akust. 95 S 230AC napětí 230V střídavých.</t>
  </si>
  <si>
    <t>367756490</t>
  </si>
  <si>
    <t>54</t>
  </si>
  <si>
    <t>741310403</t>
  </si>
  <si>
    <t>Montáž spínač tří/čtyřpólový nástěnný do 63 A prostředí normální se zapojením vodičů</t>
  </si>
  <si>
    <t>684300354</t>
  </si>
  <si>
    <t>Montáž spínačů tří nebo čtyřpólových nástěnných se zapojením vodičů, pro prostředí normální do 63 A</t>
  </si>
  <si>
    <t>55</t>
  </si>
  <si>
    <t>Pol3</t>
  </si>
  <si>
    <t>vyp.-32-3 Vypínač</t>
  </si>
  <si>
    <t>-1589869170</t>
  </si>
  <si>
    <t>56</t>
  </si>
  <si>
    <t>741313052</t>
  </si>
  <si>
    <t>Montáž zásuvka nástěnná šroubové připojení 3P+N+PE se zapojením vodičů</t>
  </si>
  <si>
    <t>-381824464</t>
  </si>
  <si>
    <t>Montáž zásuvek domovních se zapojením vodičů šroubové připojení nástěnných do 25 A, provedení 3P + N + PE</t>
  </si>
  <si>
    <t>57</t>
  </si>
  <si>
    <t>34555248</t>
  </si>
  <si>
    <t>zásuvka nástěnná jednonásobná s víčkem pro průběžnou montáž, IP44, šroubové svorky</t>
  </si>
  <si>
    <t>1465531605</t>
  </si>
  <si>
    <t>58</t>
  </si>
  <si>
    <t>741320101</t>
  </si>
  <si>
    <t>Montáž jističů jednopólových nn do 25 A bez krytu se zapojením vodičů</t>
  </si>
  <si>
    <t>-788580177</t>
  </si>
  <si>
    <t>Montáž jističů se zapojením vodičů jednopólových nn do 25 A bez krytu</t>
  </si>
  <si>
    <t>59</t>
  </si>
  <si>
    <t>35822105</t>
  </si>
  <si>
    <t>jistič 1-pólový 2 A vypínací charakteristika B vypínací schopnost 10 kA</t>
  </si>
  <si>
    <t>-211989967</t>
  </si>
  <si>
    <t>60</t>
  </si>
  <si>
    <t>35822107</t>
  </si>
  <si>
    <t>jistič 1-pólový 6 A vypínací charakteristika B vypínací schopnost 10 kA</t>
  </si>
  <si>
    <t>-1948761014</t>
  </si>
  <si>
    <t>61</t>
  </si>
  <si>
    <t>35822115</t>
  </si>
  <si>
    <t>jistič 1-pólový 10 A vypínací charakteristika B vypínací schopnost 10 kA</t>
  </si>
  <si>
    <t>463761221</t>
  </si>
  <si>
    <t>jistič 1-pólový 10 A vypínací charakteristika B vypínací schopnost 6 kA</t>
  </si>
  <si>
    <t>62</t>
  </si>
  <si>
    <t>35822111</t>
  </si>
  <si>
    <t>jistič 1-pólový 16 A vypínací charakteristika B vypínací schopnost 10 kA</t>
  </si>
  <si>
    <t>2113629909</t>
  </si>
  <si>
    <t>63</t>
  </si>
  <si>
    <t>-553386157</t>
  </si>
  <si>
    <t>Poznámka k položce:_x000d_
Kolébkový přepínač</t>
  </si>
  <si>
    <t>64</t>
  </si>
  <si>
    <t>Pol12</t>
  </si>
  <si>
    <t>001-10 Kolébkový přepínač</t>
  </si>
  <si>
    <t>-978201216</t>
  </si>
  <si>
    <t>65</t>
  </si>
  <si>
    <t>741320161</t>
  </si>
  <si>
    <t>Montáž jističů třípólových nn do 25 A bez krytu se zapojením vodičů</t>
  </si>
  <si>
    <t>842677434</t>
  </si>
  <si>
    <t>Montáž jističů se zapojením vodičů třípólových nn do 25 A bez krytu</t>
  </si>
  <si>
    <t>66</t>
  </si>
  <si>
    <t>35822402</t>
  </si>
  <si>
    <t>jistič 3-pólový 20 A vypínací charakteristika B vypínací schopnost 10 kA</t>
  </si>
  <si>
    <t>-900683270</t>
  </si>
  <si>
    <t>67</t>
  </si>
  <si>
    <t>35822401</t>
  </si>
  <si>
    <t>jistič 3-pólový 16 A vypínací charakteristika B vypínací schopnost 10 kA</t>
  </si>
  <si>
    <t>-923664034</t>
  </si>
  <si>
    <t>68</t>
  </si>
  <si>
    <t>-489316749</t>
  </si>
  <si>
    <t>Poznámka k položce:_x000d_
montáž napěťové spouště</t>
  </si>
  <si>
    <t>69</t>
  </si>
  <si>
    <t>Pol11</t>
  </si>
  <si>
    <t>vyp.spou.-X400 Napěťová spoušť</t>
  </si>
  <si>
    <t>-479946279</t>
  </si>
  <si>
    <t>70</t>
  </si>
  <si>
    <t>1215248929</t>
  </si>
  <si>
    <t>Poznámka k položce:_x000d_
Montáž ZSE-06 Soklová zásuvka</t>
  </si>
  <si>
    <t>71</t>
  </si>
  <si>
    <t>Pol15</t>
  </si>
  <si>
    <t>ZSE-06 Soklová zásuvka</t>
  </si>
  <si>
    <t>-1532805773</t>
  </si>
  <si>
    <t>72</t>
  </si>
  <si>
    <t>741320361</t>
  </si>
  <si>
    <t>Montáž jistič-kontakt signální 2/2 se zapojením vodičů</t>
  </si>
  <si>
    <t>1253624648</t>
  </si>
  <si>
    <t>Montáž jističů se zapojením vodičů čtyřpólových nn deionových doplňků kontaktů signálních 2/2</t>
  </si>
  <si>
    <t>Poznámka k položce:_x000d_
Montáž PV23/24 poruchová signalizace</t>
  </si>
  <si>
    <t>73</t>
  </si>
  <si>
    <t>Pol16</t>
  </si>
  <si>
    <t>PV23/24 poruchová signalizace</t>
  </si>
  <si>
    <t>665219359</t>
  </si>
  <si>
    <t>74</t>
  </si>
  <si>
    <t>-409469066</t>
  </si>
  <si>
    <t>Poznámka k položce:_x000d_
G-DIN-GSM hlásič</t>
  </si>
  <si>
    <t>75</t>
  </si>
  <si>
    <t>Pol17</t>
  </si>
  <si>
    <t>G-DIN-GSM hlásič</t>
  </si>
  <si>
    <t>1357894962</t>
  </si>
  <si>
    <t>76</t>
  </si>
  <si>
    <t>741321001</t>
  </si>
  <si>
    <t>Montáž proudových chráničů dvoupólových nn do 25 A bez krytu se zapojením vodičů</t>
  </si>
  <si>
    <t>-1178736610</t>
  </si>
  <si>
    <t>Montáž proudových chráničů se zapojením vodičů dvoupólových nn do 25 A bez krytu</t>
  </si>
  <si>
    <t>77</t>
  </si>
  <si>
    <t>Pol10</t>
  </si>
  <si>
    <t>16B-1N-030AC Proudový chránič s nadproudovou ochranou</t>
  </si>
  <si>
    <t>-1954524440</t>
  </si>
  <si>
    <t>78</t>
  </si>
  <si>
    <t>741322111</t>
  </si>
  <si>
    <t>Montáž svodiče přepětí nn typ 2 čtyřpólových jednodílných se zapojením vodičů</t>
  </si>
  <si>
    <t>1139448794</t>
  </si>
  <si>
    <t>Montáž přepěťových ochran nn se zapojením vodičů svodiče přepětí – typ 2 čtyřpólových jednodílných</t>
  </si>
  <si>
    <t>79</t>
  </si>
  <si>
    <t>Pol4</t>
  </si>
  <si>
    <t>svod. B+C+D250VG-300 TNS 4-pólový</t>
  </si>
  <si>
    <t>-1387051366</t>
  </si>
  <si>
    <t>80</t>
  </si>
  <si>
    <t>741330634</t>
  </si>
  <si>
    <t>Montáž relé pomocné vestavné v krytu s kontakty 4P se zapojením vodičů</t>
  </si>
  <si>
    <t>1811525720</t>
  </si>
  <si>
    <t>Montáž relé pomocných se zapojením vodičů vestavných v krytu s kontakty 4P</t>
  </si>
  <si>
    <t>Poznámka k položce:_x000d_
Instalační relé</t>
  </si>
  <si>
    <t>81</t>
  </si>
  <si>
    <t>Pol13</t>
  </si>
  <si>
    <t>16-001-X230-SE Instalační relé</t>
  </si>
  <si>
    <t>-1690189368</t>
  </si>
  <si>
    <t>82</t>
  </si>
  <si>
    <t>741331004</t>
  </si>
  <si>
    <t>Montáž přístroje</t>
  </si>
  <si>
    <t>954524962</t>
  </si>
  <si>
    <t>Montáž měřicích přístrojů bez zapojení vodičů přístroje registračního</t>
  </si>
  <si>
    <t>Poznámka k položce:_x000d_
A5 2G-3G-anténa</t>
  </si>
  <si>
    <t>83</t>
  </si>
  <si>
    <t>Pol18</t>
  </si>
  <si>
    <t>A5 2G-3G-anténa</t>
  </si>
  <si>
    <t>667073091</t>
  </si>
  <si>
    <t>84</t>
  </si>
  <si>
    <t>741372062</t>
  </si>
  <si>
    <t>Montáž svítidlo LED interiérové přisazené stropní hranaté nebo kruhové přes 0,09 do 0,36 m2 se zapojením vodičů</t>
  </si>
  <si>
    <t>-1201124407</t>
  </si>
  <si>
    <t>Montáž svítidel s integrovaným zdrojem LED se zapojením vodičů interiérových přisazených stropních hranatých nebo kruhových, plochy přes 0,09 do 0,36 m2</t>
  </si>
  <si>
    <t>85</t>
  </si>
  <si>
    <t>Pol46</t>
  </si>
  <si>
    <t>A_LED 1.4ft VP 2600/840, 18W, IP66</t>
  </si>
  <si>
    <t>-1255692770</t>
  </si>
  <si>
    <t>86</t>
  </si>
  <si>
    <t>741420020</t>
  </si>
  <si>
    <t>Montáž svorka hromosvodná s jedním šroubem</t>
  </si>
  <si>
    <t>2039954737</t>
  </si>
  <si>
    <t>Montáž hromosvodného vedení svorek s jedním šroubem</t>
  </si>
  <si>
    <t>Poznámka k položce:_x000d_
ZS16-Bernard uzem.na potrubí</t>
  </si>
  <si>
    <t>87</t>
  </si>
  <si>
    <t>35431000</t>
  </si>
  <si>
    <t>svorka uzemnění FeZn univerzální</t>
  </si>
  <si>
    <t>-1185520509</t>
  </si>
  <si>
    <t>88</t>
  </si>
  <si>
    <t>741420081</t>
  </si>
  <si>
    <t>Montáž vedení hromosvodné-CU pásek se zhotovením</t>
  </si>
  <si>
    <t>1873686645</t>
  </si>
  <si>
    <t>Montáž hromosvodného vedení doplňků olověných vložek do podpěr, spojových svorek svodového vodiče z Cu se zhotovením</t>
  </si>
  <si>
    <t>Poznámka k položce:_x000d_
Cu pás.ZS16 20x500x0,5mm</t>
  </si>
  <si>
    <t>89</t>
  </si>
  <si>
    <t>3544R</t>
  </si>
  <si>
    <t>Cu pás.ZS16 20x500x0,5mm</t>
  </si>
  <si>
    <t>-901230869</t>
  </si>
  <si>
    <t>plech Pb 200x0,6mm</t>
  </si>
  <si>
    <t>90</t>
  </si>
  <si>
    <t>741810002</t>
  </si>
  <si>
    <t>Celková prohlídka elektrického rozvodu a zařízení přes 100 000 do 500 000,- Kč</t>
  </si>
  <si>
    <t>-1257206716</t>
  </si>
  <si>
    <t>Zkoušky a prohlídky elektrických rozvodů a zařízení celková prohlídka a vyhotovení revizní zprávy pro objem montážních prací přes 100 do 500 tis. Kč</t>
  </si>
  <si>
    <t>Poznámka k položce:_x000d_
Výchozí revize</t>
  </si>
  <si>
    <t>742</t>
  </si>
  <si>
    <t>Elektroinstalace - slaboproud</t>
  </si>
  <si>
    <t>91</t>
  </si>
  <si>
    <t>742110102</t>
  </si>
  <si>
    <t>Montáž kabelového žlabu pro slaboproud drátěného 150/100 mm</t>
  </si>
  <si>
    <t>-590781539</t>
  </si>
  <si>
    <t>Montáž kabelového žlabu drátěného 150/100 mm</t>
  </si>
  <si>
    <t>Poznámka k položce:_x000d_
KABELOVÝ ŽLAB VČ. DÍLŮ A PŘÍSLUŠENSTVÍ, ZINKOVANÝ</t>
  </si>
  <si>
    <t>92</t>
  </si>
  <si>
    <t>34575600</t>
  </si>
  <si>
    <t>žlab kabelový drátěný galvanicky zinkovaný 100/50mm</t>
  </si>
  <si>
    <t>103859783</t>
  </si>
  <si>
    <t>žlab kabelový drátěný galvanicky zinkovaný 150/100mm</t>
  </si>
  <si>
    <t>93</t>
  </si>
  <si>
    <t>34575600R</t>
  </si>
  <si>
    <t>žlab kabelový drátěný galvanicky zinkovaný 50/50mm</t>
  </si>
  <si>
    <t>2054016416</t>
  </si>
  <si>
    <t>94</t>
  </si>
  <si>
    <t>742110122</t>
  </si>
  <si>
    <t>Montáž nosníku s konzolami nebo závitovými tyčemi pro slaboproud šířky 150 mm</t>
  </si>
  <si>
    <t>-1911912464</t>
  </si>
  <si>
    <t>Montáž kabelového žlabu nosníku včetně konzol nebo závitových tyčí, šířky 150 mm</t>
  </si>
  <si>
    <t>Poznámka k položce:_x000d_
ÚHELNIK ROVNORAMENNÝ-11373</t>
  </si>
  <si>
    <t>95</t>
  </si>
  <si>
    <t>Pol25</t>
  </si>
  <si>
    <t>L 25x25x3mm (1,12 kg/m)</t>
  </si>
  <si>
    <t>kg</t>
  </si>
  <si>
    <t>-547983240</t>
  </si>
  <si>
    <t>Poznámka k položce:_x000d_
LIŠTA ELEKTROINSTALAČNÍ VČ. DÍLŮ A PŘÍSLUŠENSTVÍ</t>
  </si>
  <si>
    <t>SO 01 - 3 - stávající kotelna ZŠ - PLyn, UT, ZTI</t>
  </si>
  <si>
    <t xml:space="preserve">PSV - Práce a dodávky PSV   </t>
  </si>
  <si>
    <t xml:space="preserve">    721 - Zdravotechnika - vnitřní kanalizace   </t>
  </si>
  <si>
    <t xml:space="preserve">    722 - Zdravotechnika - vnitřní vodovod   </t>
  </si>
  <si>
    <t xml:space="preserve">    723 - Zdravotechnika - vnitřní plynovod   </t>
  </si>
  <si>
    <t xml:space="preserve">    724 - Zdravotechnika - strojní vybavení   </t>
  </si>
  <si>
    <t xml:space="preserve">    731 - Ústřední vytápění - kotelny   </t>
  </si>
  <si>
    <t xml:space="preserve">    732 - Ústřední vytápění - strojovny   </t>
  </si>
  <si>
    <t xml:space="preserve">    733 - Ústřední vytápění - rozvodné potrubí   </t>
  </si>
  <si>
    <t xml:space="preserve">    734 - Ústřední vytápění - armatury   </t>
  </si>
  <si>
    <t xml:space="preserve">    783 - Dokončovací práce - nátěry   </t>
  </si>
  <si>
    <t xml:space="preserve">M - Práce a dodávky M   </t>
  </si>
  <si>
    <t xml:space="preserve">    58-M - Revize vyhrazených technických zařízení   </t>
  </si>
  <si>
    <t xml:space="preserve">Práce a dodávky PSV   </t>
  </si>
  <si>
    <t>721</t>
  </si>
  <si>
    <t xml:space="preserve">Zdravotechnika - vnitřní kanalizace   </t>
  </si>
  <si>
    <t>721174042</t>
  </si>
  <si>
    <t>Potrubí kanalizační z PP připojovací DN 40</t>
  </si>
  <si>
    <t>2061600505</t>
  </si>
  <si>
    <t>721226521</t>
  </si>
  <si>
    <t>Zápachová uzávěrka (HL21) pro odvod kondenzátu plynového kotle a odtahu spalin</t>
  </si>
  <si>
    <t>-1611181343</t>
  </si>
  <si>
    <t>998721101</t>
  </si>
  <si>
    <t>Přesun hmot tonážní pro vnitřní kanalizace v objektech v do 6 m</t>
  </si>
  <si>
    <t>-1848431033</t>
  </si>
  <si>
    <t>722</t>
  </si>
  <si>
    <t xml:space="preserve">Zdravotechnika - vnitřní vodovod   </t>
  </si>
  <si>
    <t>722171931</t>
  </si>
  <si>
    <t>Potrubí plastové výměna trub nebo tvarovek D do 16 mm</t>
  </si>
  <si>
    <t>2054034944</t>
  </si>
  <si>
    <t>722173911</t>
  </si>
  <si>
    <t>Potrubí plastové spoje svar polyfuze D do 16 mm</t>
  </si>
  <si>
    <t>-1770726543</t>
  </si>
  <si>
    <t>722174021</t>
  </si>
  <si>
    <t>Potrubí vodovodní plastové PPR svar polyfúze PN 20 D 16x2,7 mm</t>
  </si>
  <si>
    <t>782864888</t>
  </si>
  <si>
    <t>722179191</t>
  </si>
  <si>
    <t>Příplatek k rozvodu vody z plastů za malý rozsah prací na zakázce do 20 m</t>
  </si>
  <si>
    <t>soubor</t>
  </si>
  <si>
    <t>632124938</t>
  </si>
  <si>
    <t>722181231</t>
  </si>
  <si>
    <t>Ochrana vodovodního potrubí přilepenými termoizolačními trubicemi z PE tl přes 9 do 13 mm DN do 22 mm</t>
  </si>
  <si>
    <t>2125979106</t>
  </si>
  <si>
    <t>722190401</t>
  </si>
  <si>
    <t>Vyvedení a upevnění výpustku DN do 25</t>
  </si>
  <si>
    <t>-1941698101</t>
  </si>
  <si>
    <t>722190901</t>
  </si>
  <si>
    <t>Uzavření nebo otevření vodovodního potrubí při opravách</t>
  </si>
  <si>
    <t>-385195892</t>
  </si>
  <si>
    <t>722220152</t>
  </si>
  <si>
    <t>Nástěnka závitová plastová PPR PN 20 DN 20 x G 1/2"</t>
  </si>
  <si>
    <t>1754999839</t>
  </si>
  <si>
    <t>722224152</t>
  </si>
  <si>
    <t>Kulový kohout zahradní s vnějším závitem a páčkou PN 15, T 120°C G 1/2" - 3/4"</t>
  </si>
  <si>
    <t>460212658</t>
  </si>
  <si>
    <t>722290226</t>
  </si>
  <si>
    <t>Zkouška těsnosti vodovodního potrubí závitového DN do 50</t>
  </si>
  <si>
    <t>72841461</t>
  </si>
  <si>
    <t>722290234</t>
  </si>
  <si>
    <t>Proplach a dezinfekce vodovodního potrubí DN do 80</t>
  </si>
  <si>
    <t>-1463908066</t>
  </si>
  <si>
    <t>732521310</t>
  </si>
  <si>
    <t>Automatický změkčovací filtr AF K2 včetně náplně</t>
  </si>
  <si>
    <t>-729433347</t>
  </si>
  <si>
    <t>732521311</t>
  </si>
  <si>
    <t>Teplovodní doplňovací souprava TDS 1 bez solenoidového ventilu</t>
  </si>
  <si>
    <t>-449448472</t>
  </si>
  <si>
    <t>998722101</t>
  </si>
  <si>
    <t>Přesun hmot tonážní pro vnitřní vodovod v objektech v do 6 m</t>
  </si>
  <si>
    <t>2092276279</t>
  </si>
  <si>
    <t>723</t>
  </si>
  <si>
    <t xml:space="preserve">Zdravotechnika - vnitřní plynovod   </t>
  </si>
  <si>
    <t>723111203</t>
  </si>
  <si>
    <t>Potrubí ocelové závitové černé bezešvé svařované běžné DN 20</t>
  </si>
  <si>
    <t>433543999</t>
  </si>
  <si>
    <t>723111204</t>
  </si>
  <si>
    <t>Potrubí ocelové závitové černé bezešvé svařované běžné DN 25</t>
  </si>
  <si>
    <t>-683705332</t>
  </si>
  <si>
    <t>723111206</t>
  </si>
  <si>
    <t>Potrubí ocelové závitové černé bezešvé svařované běžné DN 40</t>
  </si>
  <si>
    <t>2104936974</t>
  </si>
  <si>
    <t>723120804</t>
  </si>
  <si>
    <t>Demontáž potrubí ocelové závitové svařované DN do 25</t>
  </si>
  <si>
    <t>1106032105</t>
  </si>
  <si>
    <t>723120805</t>
  </si>
  <si>
    <t>Demontáž potrubí ocelové závitové svařované DN od 25 do 50</t>
  </si>
  <si>
    <t>1188590514</t>
  </si>
  <si>
    <t>723150312</t>
  </si>
  <si>
    <t>Potrubí ocelové hladké černé bezešvé spojované svařováním tvářené za tepla D 57x3,2 mm</t>
  </si>
  <si>
    <t>2135822311</t>
  </si>
  <si>
    <t>723150315</t>
  </si>
  <si>
    <t>Potrubí ocelové hladké černé bezešvé spojované svařováním tvářené za tepla D 108x4 mm</t>
  </si>
  <si>
    <t>471389514</t>
  </si>
  <si>
    <t>723150355</t>
  </si>
  <si>
    <t>Redukce zhotovená kováním přes 2 DN DN 100/50</t>
  </si>
  <si>
    <t>1426724549</t>
  </si>
  <si>
    <t>723150804</t>
  </si>
  <si>
    <t>Demontáž potrubí ocelové hladké svařované D přes 76 do 108</t>
  </si>
  <si>
    <t>-2075799229</t>
  </si>
  <si>
    <t>723150805</t>
  </si>
  <si>
    <t>Demontáž potrubí ocelové hladké svařované D přes 108 do 159</t>
  </si>
  <si>
    <t>1596630510</t>
  </si>
  <si>
    <t>723160217</t>
  </si>
  <si>
    <t>Přípojka k plynoměru spojované na závit s ochozem G 2"</t>
  </si>
  <si>
    <t>1562971359</t>
  </si>
  <si>
    <t>723160217R</t>
  </si>
  <si>
    <t>Přípojka k plynoměru spojované na závit s ochozem G 6/4"</t>
  </si>
  <si>
    <t>614821227</t>
  </si>
  <si>
    <t>723160336</t>
  </si>
  <si>
    <t>Rozpěrka přípojek plynoměru G 6/4"</t>
  </si>
  <si>
    <t>1808519980</t>
  </si>
  <si>
    <t>723160337</t>
  </si>
  <si>
    <t>Rozpěrka přípojek plynoměru G 2"</t>
  </si>
  <si>
    <t>-1127668728</t>
  </si>
  <si>
    <t>723190204</t>
  </si>
  <si>
    <t>Přípojka plynovodní ocelová závitová černá bezešvá spojovaná na závit běžná DN 25</t>
  </si>
  <si>
    <t>-911678032</t>
  </si>
  <si>
    <t>723190901</t>
  </si>
  <si>
    <t>Uzavření,otevření plynovodního potrubí při opravě</t>
  </si>
  <si>
    <t>1975585721</t>
  </si>
  <si>
    <t>723190913</t>
  </si>
  <si>
    <t>Propojení plynového potrubí navařením DN 20</t>
  </si>
  <si>
    <t>353094715</t>
  </si>
  <si>
    <t>723190916</t>
  </si>
  <si>
    <t>Propojení plynového potrubí navařením DN 40</t>
  </si>
  <si>
    <t>-584794517</t>
  </si>
  <si>
    <t>723190917</t>
  </si>
  <si>
    <t>Propojení plynového potrubí navařením DN 50</t>
  </si>
  <si>
    <t>-499529390</t>
  </si>
  <si>
    <t>723190919</t>
  </si>
  <si>
    <t>Propojení plynového potrubí navařením DN 100</t>
  </si>
  <si>
    <t>-2103826456</t>
  </si>
  <si>
    <t>723221302</t>
  </si>
  <si>
    <t>Ventil vzorkovací G 1/2" PN 5 s vnějším závitem</t>
  </si>
  <si>
    <t>413143130</t>
  </si>
  <si>
    <t>723231111R</t>
  </si>
  <si>
    <t>Upevnění potrubí pomocí objímek</t>
  </si>
  <si>
    <t>-10133033</t>
  </si>
  <si>
    <t>723231163</t>
  </si>
  <si>
    <t>Kohout kulový přímý G 3/4" PN 42 do 185°C plnoprůtokový vnitřní závit těžká řada</t>
  </si>
  <si>
    <t>311035578</t>
  </si>
  <si>
    <t>723290822</t>
  </si>
  <si>
    <t>Přemístění vnitrostaveništní demontovaných hmot pro vnitřní plynovod v objektech výšky do 6 m</t>
  </si>
  <si>
    <t>1818720260</t>
  </si>
  <si>
    <t>723R</t>
  </si>
  <si>
    <t>Zednické přípomoce pro vnitřní plynovod</t>
  </si>
  <si>
    <t>-751421380</t>
  </si>
  <si>
    <t>998723101</t>
  </si>
  <si>
    <t>Přesun hmot tonážní pro vnitřní plynovod v objektech v do 6 m</t>
  </si>
  <si>
    <t>445444928</t>
  </si>
  <si>
    <t>724</t>
  </si>
  <si>
    <t xml:space="preserve">Zdravotechnika - strojní vybavení   </t>
  </si>
  <si>
    <t>724242212</t>
  </si>
  <si>
    <t>Neutralizační box do 350 kW (včetně náplně) a včetně montáže</t>
  </si>
  <si>
    <t>-968192458</t>
  </si>
  <si>
    <t>998724101</t>
  </si>
  <si>
    <t>Přesun hmot tonážní pro strojní vybavení v objektech v do 6 m</t>
  </si>
  <si>
    <t>1016011451</t>
  </si>
  <si>
    <t>731</t>
  </si>
  <si>
    <t xml:space="preserve">Ústřední vytápění - kotelny   </t>
  </si>
  <si>
    <t>731244494</t>
  </si>
  <si>
    <t>Montáž kotle ocelového závěsného na plyn kondenzačního o výkonu přes 50 kW</t>
  </si>
  <si>
    <t>1702562027</t>
  </si>
  <si>
    <t>48417693</t>
  </si>
  <si>
    <t>kaskádová kotelna 3 ks plynových kondenzačních závěsných kotlů pro vytápění (3,1-91,8) kW včetně QAA75, hladina akustického výkonu kotle max. 62,0 dB(A), třída NOx 6 včetně příložného čidla teploty QAD36/10 a 3 ks montážních rámů</t>
  </si>
  <si>
    <t>298778007</t>
  </si>
  <si>
    <t>731810301</t>
  </si>
  <si>
    <t>Montáž odtahu spalin pro 3 plynové kotleNucený odtah spalin soustředným potrubím pro kondenzační kotel vodorovný 60/100 ke komínové šachtě</t>
  </si>
  <si>
    <t>2081206149</t>
  </si>
  <si>
    <t>731810302</t>
  </si>
  <si>
    <t>odkouření pro kaskádu plynových kondenzační kotlů 160/110 mm - viz projektová dokumntace</t>
  </si>
  <si>
    <t>-1006404392</t>
  </si>
  <si>
    <t>731810332</t>
  </si>
  <si>
    <t>komínová vložka polypropylen D 160 mm, mokrý provoz (W1) a přetlak (P1) - viz projektová dokumentace</t>
  </si>
  <si>
    <t>-391189111</t>
  </si>
  <si>
    <t>731810332R</t>
  </si>
  <si>
    <t>Montáž vložky pro kondenzační plynový kotle</t>
  </si>
  <si>
    <t>756802390</t>
  </si>
  <si>
    <t>998731101</t>
  </si>
  <si>
    <t>Přesun hmot tonážní pro kotelny v objektech v do 6 m</t>
  </si>
  <si>
    <t>1284036078</t>
  </si>
  <si>
    <t>732</t>
  </si>
  <si>
    <t xml:space="preserve">Ústřední vytápění - strojovny   </t>
  </si>
  <si>
    <t>732111314</t>
  </si>
  <si>
    <t>Trubková hrdla rozdělovačů a sběračů bez přírub DN 25</t>
  </si>
  <si>
    <t>-1289247516</t>
  </si>
  <si>
    <t>732111316</t>
  </si>
  <si>
    <t>Trubková hrdla rozdělovačů a sběračů bez přírub DN 40</t>
  </si>
  <si>
    <t>334380536</t>
  </si>
  <si>
    <t>732111318</t>
  </si>
  <si>
    <t>Trubková hrdla rozdělovačů a sběračů bez přírub DN 50</t>
  </si>
  <si>
    <t>-1218311481</t>
  </si>
  <si>
    <t>732111322</t>
  </si>
  <si>
    <t>Trubková hrdla rozdělovačů a sběračů bez přírub DN 65</t>
  </si>
  <si>
    <t>-47557171</t>
  </si>
  <si>
    <t>732111325</t>
  </si>
  <si>
    <t>Trubková hrdla rozdělovačů a sběračů bez přírub DN 80</t>
  </si>
  <si>
    <t>-743749861</t>
  </si>
  <si>
    <t>732111328</t>
  </si>
  <si>
    <t>Trubková hrdla rozdělovačů a sběračů bez přírub DN 100</t>
  </si>
  <si>
    <t>2084177112</t>
  </si>
  <si>
    <t>732113108</t>
  </si>
  <si>
    <t>Vyrovnávač dynamických tlaků DN 200 PN 6 hydraulický</t>
  </si>
  <si>
    <t>1735247089</t>
  </si>
  <si>
    <t>732320815</t>
  </si>
  <si>
    <t>Demontáž nádrže beztlaké nebo tlakové odpojení od rozvodů potrubí obsah přes 500 do 1000 l</t>
  </si>
  <si>
    <t>-707679799</t>
  </si>
  <si>
    <t>732324815</t>
  </si>
  <si>
    <t>Demontáž nádrže beztlaké nebo tlakové vypuštění vody z nádrže obsah přes 500 do 1000 l</t>
  </si>
  <si>
    <t>1602930682</t>
  </si>
  <si>
    <t>732331626</t>
  </si>
  <si>
    <t>Nádoba tlaková expanzní pro topnou a chladicí soustavu s membránou závitové připojení PN 0,6 o objemu 600 l</t>
  </si>
  <si>
    <t>-1416932186</t>
  </si>
  <si>
    <t>732331778</t>
  </si>
  <si>
    <t>Příslušenství k expanzním nádobám bezpečnostní uzávěr G 1 k měření tlaku</t>
  </si>
  <si>
    <t>1972819669</t>
  </si>
  <si>
    <t>732393815</t>
  </si>
  <si>
    <t>Rozřezání demontované nádrže obsah do 1000 l</t>
  </si>
  <si>
    <t>-832839328</t>
  </si>
  <si>
    <t>732420811</t>
  </si>
  <si>
    <t>Demontáž čerpadla oběhového spirálního DN 25</t>
  </si>
  <si>
    <t>-2107960878</t>
  </si>
  <si>
    <t>732420812</t>
  </si>
  <si>
    <t>Demontáž čerpadla oběhového spirálního DN 32</t>
  </si>
  <si>
    <t>-1734445954</t>
  </si>
  <si>
    <t>732420813</t>
  </si>
  <si>
    <t>Demontáž čerpadla oběhového spirálního DN 50</t>
  </si>
  <si>
    <t>896987404</t>
  </si>
  <si>
    <t>732420814</t>
  </si>
  <si>
    <t>Demontáž čerpadla oběhového spirálního DN 65</t>
  </si>
  <si>
    <t>-237502364</t>
  </si>
  <si>
    <t>732420921</t>
  </si>
  <si>
    <t>Zpětná montáž čerpadla oběhového spirálního po opravě DN 25</t>
  </si>
  <si>
    <t>172269761</t>
  </si>
  <si>
    <t>732420922</t>
  </si>
  <si>
    <t>Zpětná montáž čerpadla oběhového spirálního po opravě DN 32</t>
  </si>
  <si>
    <t>-879610648</t>
  </si>
  <si>
    <t>732422223</t>
  </si>
  <si>
    <t>Čerpadlo teplovodní mokroběžné přírubové DN 50 výtlak do 8 m průtok 12 m3/h jednodílné pro vytápění</t>
  </si>
  <si>
    <t>-1790581828</t>
  </si>
  <si>
    <t>732493810</t>
  </si>
  <si>
    <t>Demontáž zařízení zdroje tlaku pro expanzi - pístový kompresor</t>
  </si>
  <si>
    <t>2063549135</t>
  </si>
  <si>
    <t>732493810R</t>
  </si>
  <si>
    <t>Demontáž úpravny vody</t>
  </si>
  <si>
    <t>-1697735363</t>
  </si>
  <si>
    <t>732890802</t>
  </si>
  <si>
    <t>Přesun demontovaných strojoven vodorovně 100 m v objektech výšky do 12 m</t>
  </si>
  <si>
    <t>1407762051</t>
  </si>
  <si>
    <t>998732101</t>
  </si>
  <si>
    <t>Přesun hmot tonážní pro strojovny v objektech v do 6 m</t>
  </si>
  <si>
    <t>1380163305</t>
  </si>
  <si>
    <t>733</t>
  </si>
  <si>
    <t xml:space="preserve">Ústřední vytápění - rozvodné potrubí   </t>
  </si>
  <si>
    <t>733110806</t>
  </si>
  <si>
    <t>Demontáž potrubí ocelového závitového DN přes 15 do 32</t>
  </si>
  <si>
    <t>1923846054</t>
  </si>
  <si>
    <t>733110808</t>
  </si>
  <si>
    <t>Demontáž potrubí ocelového závitového DN přes 32 do 50</t>
  </si>
  <si>
    <t>936272974</t>
  </si>
  <si>
    <t>733110810</t>
  </si>
  <si>
    <t>Demontáž potrubí ocelového závitového DN přes 50 do 80</t>
  </si>
  <si>
    <t>-1854396562</t>
  </si>
  <si>
    <t>733111115</t>
  </si>
  <si>
    <t>Potrubí ocelové závitové černé bezešvé běžné v kotelnách nebo strojovnách DN 25</t>
  </si>
  <si>
    <t>-1936524141</t>
  </si>
  <si>
    <t>733111116</t>
  </si>
  <si>
    <t>Potrubí ocelové závitové černé bezešvé běžné v kotelnách nebo strojovnách DN 32</t>
  </si>
  <si>
    <t>-586613772</t>
  </si>
  <si>
    <t>733111117</t>
  </si>
  <si>
    <t>Potrubí ocelové závitové černé bezešvé běžné v kotelnách nebo strojovnách DN 40</t>
  </si>
  <si>
    <t>1141827014</t>
  </si>
  <si>
    <t>733111118</t>
  </si>
  <si>
    <t>Potrubí ocelové závitové černé bezešvé běžné v kotelnách nebo strojovnách DN 50</t>
  </si>
  <si>
    <t>1827274362</t>
  </si>
  <si>
    <t>733120832</t>
  </si>
  <si>
    <t>Demontáž potrubí ocelového hladkého D přes 89 do 133</t>
  </si>
  <si>
    <t>1998967211</t>
  </si>
  <si>
    <t>733121222</t>
  </si>
  <si>
    <t>Potrubí ocelové hladké bezešvé v kotelnách nebo strojovnách spojované svařováním D 76x3,2</t>
  </si>
  <si>
    <t>-2020829852</t>
  </si>
  <si>
    <t>733121225</t>
  </si>
  <si>
    <t>Potrubí ocelové hladké bezešvé v kotelnách nebo strojovnách spojované svařováním D 89x3,6</t>
  </si>
  <si>
    <t>-1602673208</t>
  </si>
  <si>
    <t>733121228</t>
  </si>
  <si>
    <t>Potrubí ocelové hladké bezešvé v kotelnách nebo strojovnách spojované svařováním D 108x4,0</t>
  </si>
  <si>
    <t>121742904</t>
  </si>
  <si>
    <t>733190107</t>
  </si>
  <si>
    <t>Zkouška těsnosti potrubí ocelové závitové DN do 40</t>
  </si>
  <si>
    <t>795604614</t>
  </si>
  <si>
    <t>733190108</t>
  </si>
  <si>
    <t>Zkouška těsnosti potrubí ocelové závitové DN přes 40 do 50</t>
  </si>
  <si>
    <t>1598884719</t>
  </si>
  <si>
    <t>733190225</t>
  </si>
  <si>
    <t>Zkouška těsnosti potrubí ocelové hladké D přes 60,3x2,9 do 89x5,0</t>
  </si>
  <si>
    <t>-559124270</t>
  </si>
  <si>
    <t>733190232</t>
  </si>
  <si>
    <t>Zkouška těsnosti potrubí ocelové hladké D přes 89x5,0 do 133x5,0</t>
  </si>
  <si>
    <t>881833215</t>
  </si>
  <si>
    <t>733191905</t>
  </si>
  <si>
    <t>Propojení stávajícího a nového potrubí ocelového závitového běžného nebo zesíleného při opravě DN 25</t>
  </si>
  <si>
    <t>-830138010</t>
  </si>
  <si>
    <t>733191907</t>
  </si>
  <si>
    <t>Propojení stávajícího a nového potrubí ocelového závitového běžného nebo zesíleného při opravě DN 40</t>
  </si>
  <si>
    <t>-1193738765</t>
  </si>
  <si>
    <t>733191908</t>
  </si>
  <si>
    <t>Propojení stávajícího a nového potrubí ocelového závitového běžného nebo zesíleného při opravě DN 50</t>
  </si>
  <si>
    <t>-1701193953</t>
  </si>
  <si>
    <t>733192922</t>
  </si>
  <si>
    <t>Propojení stávajícího a nového potrubí ocelového hladkého při opravě D 76</t>
  </si>
  <si>
    <t>231038990</t>
  </si>
  <si>
    <t>733192925</t>
  </si>
  <si>
    <t>Propojení stávajícího a nového potrubí ocelového hladkého při opravě D 85</t>
  </si>
  <si>
    <t>-1851374669</t>
  </si>
  <si>
    <t>96</t>
  </si>
  <si>
    <t>733192928</t>
  </si>
  <si>
    <t>Propojení stávajícího a nového potrubí ocelového hladkého při opravě D 108</t>
  </si>
  <si>
    <t>-1314271301</t>
  </si>
  <si>
    <t>97</t>
  </si>
  <si>
    <t>733811243</t>
  </si>
  <si>
    <t>Ochrana potrubí ústředního vytápění termoizolačními trubicemi z PE tl přes 13 do 20 mm DN přes 45 do 63 mm</t>
  </si>
  <si>
    <t>-606210251</t>
  </si>
  <si>
    <t>98</t>
  </si>
  <si>
    <t>733811244</t>
  </si>
  <si>
    <t>Ochrana potrubí ústředního vytápění termoizolačními trubicemi z PE tl přes 13 do 20 mm DN přes 63 do 89 mm</t>
  </si>
  <si>
    <t>1811293926</t>
  </si>
  <si>
    <t>99</t>
  </si>
  <si>
    <t>733811245</t>
  </si>
  <si>
    <t>Ochrana potrubí ústředního vytápění termoizolačními trubicemi z PE tl přes 13 do 20 mm DN přes 89 do 110 mm</t>
  </si>
  <si>
    <t>-1450846633</t>
  </si>
  <si>
    <t>100</t>
  </si>
  <si>
    <t>733890801</t>
  </si>
  <si>
    <t>Přemístění potrubí demontovaného vodorovně do 100 m v objektech v do 6 m</t>
  </si>
  <si>
    <t>830187899</t>
  </si>
  <si>
    <t>101</t>
  </si>
  <si>
    <t>733R</t>
  </si>
  <si>
    <t>Zednické přípomoce pro ústřední vytápění</t>
  </si>
  <si>
    <t>180663620</t>
  </si>
  <si>
    <t>102</t>
  </si>
  <si>
    <t>998733101</t>
  </si>
  <si>
    <t>Přesun hmot tonážní pro rozvody potrubí v objektech v do 6 m</t>
  </si>
  <si>
    <t>-1005544250</t>
  </si>
  <si>
    <t>734</t>
  </si>
  <si>
    <t xml:space="preserve">Ústřední vytápění - armatury   </t>
  </si>
  <si>
    <t>103</t>
  </si>
  <si>
    <t>734109216</t>
  </si>
  <si>
    <t>Montáž armatury přírubové se dvěma přírubami PN 16 DN 80</t>
  </si>
  <si>
    <t>-318691277</t>
  </si>
  <si>
    <t>104</t>
  </si>
  <si>
    <t>734109220</t>
  </si>
  <si>
    <t>Montáž armatury přírubové se dvěma přírubami PN 16 DN 200</t>
  </si>
  <si>
    <t>498243069</t>
  </si>
  <si>
    <t>105</t>
  </si>
  <si>
    <t>734163448</t>
  </si>
  <si>
    <t>Separátor nečistot s magnety a izolací DN 80 přírubový včetně připojovacích armatur pro plynové kotle</t>
  </si>
  <si>
    <t>842819075</t>
  </si>
  <si>
    <t>106</t>
  </si>
  <si>
    <t>734211120</t>
  </si>
  <si>
    <t>Ventil závitový odvzdušňovací G 1/2 PN 14 do 120°C automatický</t>
  </si>
  <si>
    <t>938205931</t>
  </si>
  <si>
    <t>107</t>
  </si>
  <si>
    <t>734220105</t>
  </si>
  <si>
    <t>Ventil závitový regulační přímý G 2 PN 20 do 100°C vyvažovací</t>
  </si>
  <si>
    <t>-89202902</t>
  </si>
  <si>
    <t>108</t>
  </si>
  <si>
    <t>734261235</t>
  </si>
  <si>
    <t>Šroubení topenářské přímé G 1 PN 16 do 120°C</t>
  </si>
  <si>
    <t>408566650</t>
  </si>
  <si>
    <t>109</t>
  </si>
  <si>
    <t>734291123</t>
  </si>
  <si>
    <t>Kohout plnící a vypouštěcí G 1/2 PN 10 do 90°C závitový</t>
  </si>
  <si>
    <t>-2066608515</t>
  </si>
  <si>
    <t>110</t>
  </si>
  <si>
    <t>734291264</t>
  </si>
  <si>
    <t>Filtr závitový přímý G 1 PN 30 do 110°C s vnitřními závity</t>
  </si>
  <si>
    <t>677744108</t>
  </si>
  <si>
    <t>111</t>
  </si>
  <si>
    <t>734291266</t>
  </si>
  <si>
    <t>Filtr závitový přímý G 1 1/2 PN 30 do 110°C s vnitřními závity</t>
  </si>
  <si>
    <t>-1480217940</t>
  </si>
  <si>
    <t>112</t>
  </si>
  <si>
    <t>734291267</t>
  </si>
  <si>
    <t>Filtr závitový přímý G 2 PN 30 do 110°C s vnitřními závity</t>
  </si>
  <si>
    <t>-890783660</t>
  </si>
  <si>
    <t>113</t>
  </si>
  <si>
    <t>734292713</t>
  </si>
  <si>
    <t>Kohout kulový přímý G 1/2 PN 42 do 185°C vnitřní závit</t>
  </si>
  <si>
    <t>1558936748</t>
  </si>
  <si>
    <t>114</t>
  </si>
  <si>
    <t>734292717</t>
  </si>
  <si>
    <t>Kohout kulový přímý G 1 1/2 PN 42 do 185°C vnitřní závit</t>
  </si>
  <si>
    <t>-871203783</t>
  </si>
  <si>
    <t>115</t>
  </si>
  <si>
    <t>734292718</t>
  </si>
  <si>
    <t>Kohout kulový přímý G 2 PN 42 do 185°C vnitřní závit</t>
  </si>
  <si>
    <t>671543057</t>
  </si>
  <si>
    <t>116</t>
  </si>
  <si>
    <t>734292719</t>
  </si>
  <si>
    <t>Kohout kulový přímý G 2 1/2 PN 42 do 185°C vnitřní závit</t>
  </si>
  <si>
    <t>-2119968195</t>
  </si>
  <si>
    <t>117</t>
  </si>
  <si>
    <t>734292720</t>
  </si>
  <si>
    <t>Kohout kulový přímý G 3 PN 42 do 185°C vnitřní závit</t>
  </si>
  <si>
    <t>-153311490</t>
  </si>
  <si>
    <t>118</t>
  </si>
  <si>
    <t>734292721</t>
  </si>
  <si>
    <t>Kohout kulový přímý G 4 PN 42 do 185°C vnitřní závit</t>
  </si>
  <si>
    <t>1673525268</t>
  </si>
  <si>
    <t>119</t>
  </si>
  <si>
    <t>734295025</t>
  </si>
  <si>
    <t>Směšovací ventil otopných a chladicích systémů závitový třícestný G 2" se servomotorem</t>
  </si>
  <si>
    <t>-316594540</t>
  </si>
  <si>
    <t>120</t>
  </si>
  <si>
    <t>734411123</t>
  </si>
  <si>
    <t>Teploměr technický s pevným stonkem a jímkou zadní připojení průměr 100 mm délky 50 mm</t>
  </si>
  <si>
    <t>1223051319</t>
  </si>
  <si>
    <t>121</t>
  </si>
  <si>
    <t>734421102</t>
  </si>
  <si>
    <t>Tlakoměr s pevným stonkem a zpětnou klapkou tlak 0-16 bar průměr 63 mm spodní připojení</t>
  </si>
  <si>
    <t>1616709949</t>
  </si>
  <si>
    <t>122</t>
  </si>
  <si>
    <t>734421112</t>
  </si>
  <si>
    <t>Tlakoměr s pevným stonkem a zpětnou klapkou tlak 0-16 bar průměr 63 mm zadní připojení</t>
  </si>
  <si>
    <t>569451050</t>
  </si>
  <si>
    <t>123</t>
  </si>
  <si>
    <t>734424102</t>
  </si>
  <si>
    <t>Kondenzační smyčka k přivaření stočená PN 250 do 300°C</t>
  </si>
  <si>
    <t>570974887</t>
  </si>
  <si>
    <t>124</t>
  </si>
  <si>
    <t>734491105R</t>
  </si>
  <si>
    <t>Sada pro kaskádu kotlů do 330 kW (připojovací armatury)</t>
  </si>
  <si>
    <t>-149955866</t>
  </si>
  <si>
    <t>125</t>
  </si>
  <si>
    <t>734494121</t>
  </si>
  <si>
    <t>Návarek s metrickým závitem M 20x1,5 délky do 220 mm</t>
  </si>
  <si>
    <t>-212570439</t>
  </si>
  <si>
    <t>126</t>
  </si>
  <si>
    <t>31944410</t>
  </si>
  <si>
    <t>zátka litinová s vnějším závitem zinkovaná DN 2 1/2"</t>
  </si>
  <si>
    <t>-1826400507</t>
  </si>
  <si>
    <t>127</t>
  </si>
  <si>
    <t>31944411</t>
  </si>
  <si>
    <t>zátka litinová s vnějším závitem zinkovaná DN 3"</t>
  </si>
  <si>
    <t>-875469802</t>
  </si>
  <si>
    <t>998734101</t>
  </si>
  <si>
    <t>Přesun hmot tonážní pro armatury v objektech v do 6 m</t>
  </si>
  <si>
    <t>1706017045</t>
  </si>
  <si>
    <t>783</t>
  </si>
  <si>
    <t xml:space="preserve">Dokončovací práce - nátěry   </t>
  </si>
  <si>
    <t>129</t>
  </si>
  <si>
    <t>783614651</t>
  </si>
  <si>
    <t>Základní antikorozní jednonásobný syntetický potrubí DN do 50 mm</t>
  </si>
  <si>
    <t>1052015330</t>
  </si>
  <si>
    <t>130</t>
  </si>
  <si>
    <t>783614661</t>
  </si>
  <si>
    <t>Základní antikorozní jednonásobný syntetický potrubí přes DN 50 do DN 100 mm</t>
  </si>
  <si>
    <t>84873056</t>
  </si>
  <si>
    <t>131</t>
  </si>
  <si>
    <t>783617611</t>
  </si>
  <si>
    <t>Krycí dvojnásobný syntetický nátěr potrubí DN do 50 mm</t>
  </si>
  <si>
    <t>361093958</t>
  </si>
  <si>
    <t>132</t>
  </si>
  <si>
    <t>783617631</t>
  </si>
  <si>
    <t>Krycí dvojnásobný syntetický nátěr potrubí přes DN 50 do DN 100 mm</t>
  </si>
  <si>
    <t>520151946</t>
  </si>
  <si>
    <t>133</t>
  </si>
  <si>
    <t>783617651</t>
  </si>
  <si>
    <t>Krycí dvojnásobný syntetický nátěr potrubí přes DN 100 do DN 150 mm</t>
  </si>
  <si>
    <t>-371798559</t>
  </si>
  <si>
    <t xml:space="preserve">Práce a dodávky M   </t>
  </si>
  <si>
    <t>58-M</t>
  </si>
  <si>
    <t xml:space="preserve">Revize vyhrazených technických zařízení   </t>
  </si>
  <si>
    <t>134</t>
  </si>
  <si>
    <t>580506320</t>
  </si>
  <si>
    <t>Provedení tlakové zkoušky plynovodu nízkotlakého, včetně zprávy</t>
  </si>
  <si>
    <t>úsek</t>
  </si>
  <si>
    <t>-1622689269</t>
  </si>
  <si>
    <t>135</t>
  </si>
  <si>
    <t>580506333</t>
  </si>
  <si>
    <t>Revize odběrního plynového zařízení, včetně písemné zprávy</t>
  </si>
  <si>
    <t>-1772229149</t>
  </si>
  <si>
    <t>136</t>
  </si>
  <si>
    <t>580507310</t>
  </si>
  <si>
    <t>Uvedení plynového kotle přes 50 kW do provozu</t>
  </si>
  <si>
    <t>1348435842</t>
  </si>
  <si>
    <t>137</t>
  </si>
  <si>
    <t>580507321</t>
  </si>
  <si>
    <t>Revize spalinových cest plynového kotle přes 50 kW, včetně písemné zprávy</t>
  </si>
  <si>
    <t>-949873913</t>
  </si>
  <si>
    <t>SO 02 - gymnázium a školní jídelna</t>
  </si>
  <si>
    <t>SO 02 - 1 - gymnázium a školní jídelna - stavební část</t>
  </si>
  <si>
    <t xml:space="preserve">    1 - Zemní práce</t>
  </si>
  <si>
    <t xml:space="preserve">    3 - Svislé a kompletní konstrukce</t>
  </si>
  <si>
    <t xml:space="preserve">    711 - Izolace proti vodě, vlhkosti a plynům</t>
  </si>
  <si>
    <t xml:space="preserve">    751 - Vzduchotechnika</t>
  </si>
  <si>
    <t xml:space="preserve">    761 - Konstrukce prosvětlovací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</si>
  <si>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</si>
  <si>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</si>
  <si>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</si>
  <si>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</si>
  <si>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</si>
  <si>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>Zemní práce</t>
  </si>
  <si>
    <t>139711111</t>
  </si>
  <si>
    <t>Vykopávky v uzavřených prostorech v hornině třídy těžitelnosti I skupiny 1 až 3 ručně</t>
  </si>
  <si>
    <t>1897604178</t>
  </si>
  <si>
    <t>Vykopávka v uzavřených prostorech ručně v hornině třídy těžitelnosti I skupiny 1 až 3</t>
  </si>
  <si>
    <t>15*0,4*0,7</t>
  </si>
  <si>
    <t>8*0,4*0,7</t>
  </si>
  <si>
    <t>Součet</t>
  </si>
  <si>
    <t>162211311</t>
  </si>
  <si>
    <t>Vodorovné přemístění výkopku z horniny třídy těžitelnosti I skupiny 1 až 3 stavebním kolečkem do 10 m</t>
  </si>
  <si>
    <t>2091190985</t>
  </si>
  <si>
    <t>Vodorovné přemístění výkopku nebo sypaniny stavebním kolečkem s vyprázdněním kolečka na hromady nebo do dopravního prostředku na vzdálenost do 10 m z horniny třídy těžitelnosti I, skupiny 1 až 3</t>
  </si>
  <si>
    <t>6,44+2,298</t>
  </si>
  <si>
    <t>162211319</t>
  </si>
  <si>
    <t>Příplatek k vodorovnému přemístění výkopku z horniny třídy těžitelnosti I skupiny 1 až 3 stavebním kolečkem za každých dalších 10 m</t>
  </si>
  <si>
    <t>1952178896</t>
  </si>
  <si>
    <t>Vodorovné přemístění výkopku nebo sypaniny stavebním kolečkem s vyprázdněním kolečka na hromady nebo do dopravního prostředku na vzdálenost do 10 m Příplatek za každých dalších 10 m k ceně -1311</t>
  </si>
  <si>
    <t>8,738*2 'Přepočtené koeficientem množství</t>
  </si>
  <si>
    <t>162651112</t>
  </si>
  <si>
    <t>Vodorovné přemístění přes 4 000 do 5000 m výkopku/sypaniny z horniny třídy těžitelnosti I skupiny 1 až 3</t>
  </si>
  <si>
    <t>1516455803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</si>
  <si>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</si>
  <si>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6,44-3,68+0,462</t>
  </si>
  <si>
    <t>171201231</t>
  </si>
  <si>
    <t>Poplatek za uložení zeminy a kamení na recyklační skládce (skládkovné) kód odpadu 17 05 04</t>
  </si>
  <si>
    <t>-2106387384</t>
  </si>
  <si>
    <t>Poplatek za uložení stavebního odpadu na recyklační skládce (skládkovné) zeminy a kamení zatříděného do Katalogu odpadů pod kódem 17 05 04</t>
  </si>
  <si>
    <t>174111102</t>
  </si>
  <si>
    <t>Zásyp v uzavřených prostorech sypaninou se zhutněním ručně</t>
  </si>
  <si>
    <t>231521165</t>
  </si>
  <si>
    <t>Zásyp sypaninou z jakékoliv horniny ručně s uložením výkopku ve vrstvách se zhutněním v uzavřených prostorách s urovnáním povrchu zásypu</t>
  </si>
  <si>
    <t>6,44-3,68-0,462</t>
  </si>
  <si>
    <t>175111101</t>
  </si>
  <si>
    <t>Obsypání potrubí ručně sypaninou bez prohození, uloženou do 3 m</t>
  </si>
  <si>
    <t>-1158451080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</si>
  <si>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</si>
  <si>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23*0,4*0,4</t>
  </si>
  <si>
    <t>58331200</t>
  </si>
  <si>
    <t>štěrkopísek netříděný</t>
  </si>
  <si>
    <t>-2060963235</t>
  </si>
  <si>
    <t>3,68*2 'Přepočtené koeficientem množství</t>
  </si>
  <si>
    <t>Svislé a kompletní konstrukce</t>
  </si>
  <si>
    <t>310238211</t>
  </si>
  <si>
    <t>Zazdívka otvorů pl přes 0,25 do 1 m2 ve zdivu nadzákladovém cihlami pálenými na MVC</t>
  </si>
  <si>
    <t>-1641869044</t>
  </si>
  <si>
    <t>Zazdívka otvorů ve zdivu nadzákladovém cihlami pálenými plochy přes 0,25 m2 do 1 m2 na maltu vápenocementovou</t>
  </si>
  <si>
    <t>"okna:"0,6*0,6*0,3*2+0,4*0,6*0,3*1</t>
  </si>
  <si>
    <t>"větrání:"0,3*0,3*0,3*3</t>
  </si>
  <si>
    <t>342241162</t>
  </si>
  <si>
    <t>Příčky z cihel plných dl 290 mm pevnosti P 7,5 až 15 na MC tl 140 mm</t>
  </si>
  <si>
    <t>248608554</t>
  </si>
  <si>
    <t>Příčky nebo přizdívky jednoduché z cihel nebo příčkovek pálených na maltu MVC nebo MC plných P7,5 až P15 dl. 290 mm (290x140x65 mm), tl. o tl. 140 mm</t>
  </si>
  <si>
    <t>2,8*3,4-1,6</t>
  </si>
  <si>
    <t>342241165</t>
  </si>
  <si>
    <t>Příčky z cihel lehčených dl 290 mm na MC tl 65 mm</t>
  </si>
  <si>
    <t>2064201258</t>
  </si>
  <si>
    <t>Příčky nebo přizdívky jednoduché z cihel nebo příčkovek pálených na maltu MVC nebo MC lehčených plných nebo podélně děrovaných dl. 290 mm (290x140x65 mm) 65 mm</t>
  </si>
  <si>
    <t>0,6*3,4</t>
  </si>
  <si>
    <t>342272225</t>
  </si>
  <si>
    <t>Příčka z pórobetonových hladkých tvárnic na tenkovrstvou maltu tl 100 mm</t>
  </si>
  <si>
    <t>-1132414822</t>
  </si>
  <si>
    <t>Příčky z pórobetonových tvárnic hladkých na tenké maltové lože objemová hmotnost do 500 kg/m3, tloušťka příčky 100 mm</t>
  </si>
  <si>
    <t>(3+1,1+2,8+1,7+2+0,7)*3,4-1,4*4</t>
  </si>
  <si>
    <t>611131121</t>
  </si>
  <si>
    <t>Penetrační disperzní nátěr vnitřních stropů nanášený ručně</t>
  </si>
  <si>
    <t>-807621041</t>
  </si>
  <si>
    <t>Podkladní a spojovací vrstva vnitřních omítaných ploch penetrace disperzní nanášená ručně stropů</t>
  </si>
  <si>
    <t>6,5*3,5+4,2*6,5</t>
  </si>
  <si>
    <t>611135101</t>
  </si>
  <si>
    <t>Hrubá výplň rýh ve stropech maltou jakékoli šířky rýhy</t>
  </si>
  <si>
    <t>565852300</t>
  </si>
  <si>
    <t>Hrubá výplň rýh maltou jakékoli šířky rýhy ve stropech</t>
  </si>
  <si>
    <t>119*0,05</t>
  </si>
  <si>
    <t>611311131</t>
  </si>
  <si>
    <t>Potažení vnitřních rovných stropů vápenným štukem tloušťky do 3 mm</t>
  </si>
  <si>
    <t>896383715</t>
  </si>
  <si>
    <t>Potažení vnitřních ploch vápenným štukem tloušťky do 3 mm vodorovných konstrukcí stropů rovných</t>
  </si>
  <si>
    <t>611315221</t>
  </si>
  <si>
    <t>Vápenná štuková omítka malých ploch do 0,09 m2 na stropech</t>
  </si>
  <si>
    <t>1455569354</t>
  </si>
  <si>
    <t>Vápenná omítka jednotlivých malých ploch štuková na stropech, plochy jednotlivě do 0,09 m2</t>
  </si>
  <si>
    <t>611315223</t>
  </si>
  <si>
    <t>Vápenná štuková omítka malých ploch přes 0,25 do 1 m2 na stropech</t>
  </si>
  <si>
    <t>277298250</t>
  </si>
  <si>
    <t>Vápenná omítka jednotlivých malých ploch štuková na stropech, plochy jednotlivě přes 0,25 do 1 m2</t>
  </si>
  <si>
    <t>612121112</t>
  </si>
  <si>
    <t>Zatření spár stěrkovou hmotou vnitřních stěn z pórobetonových tvárnic</t>
  </si>
  <si>
    <t>-606777872</t>
  </si>
  <si>
    <t>Zatření spár vnitřních povrchů stěrkovou hmotou, ploch z pórobetonových tvárnic stěn</t>
  </si>
  <si>
    <t>612131101</t>
  </si>
  <si>
    <t>Cementový postřik vnitřních stěn nanášený celoplošně ručně</t>
  </si>
  <si>
    <t>1890805472</t>
  </si>
  <si>
    <t>Podkladní a spojovací vrstva vnitřních omítaných ploch cementový postřik nanášený ručně celoplošně stěn</t>
  </si>
  <si>
    <t>22,772+14,452+3+4*0,25</t>
  </si>
  <si>
    <t>612131121</t>
  </si>
  <si>
    <t>Penetrační disperzní nátěr vnitřních stěn nanášený ručně</t>
  </si>
  <si>
    <t>528483553</t>
  </si>
  <si>
    <t>Podkladní a spojovací vrstva vnitřních omítaných ploch penetrace disperzní nanášená ručně stěn</t>
  </si>
  <si>
    <t>"m.č.04" 3,4*(2,3*2+1,14*3)-1,4*5</t>
  </si>
  <si>
    <t>"m.č.05" 3,4*(2,65*2+0,8*2+0,9)-1,4</t>
  </si>
  <si>
    <t>"m.č.06 a 07" 3,4*1,9-1,4*2+1,6*2,2*3</t>
  </si>
  <si>
    <t>612135101</t>
  </si>
  <si>
    <t>Hrubá výplň rýh ve stěnách maltou jakékoli šířky rýhy</t>
  </si>
  <si>
    <t>977418135</t>
  </si>
  <si>
    <t>Hrubá výplň rýh maltou jakékoli šířky rýhy ve stěnách</t>
  </si>
  <si>
    <t>35*0,25</t>
  </si>
  <si>
    <t>612311131</t>
  </si>
  <si>
    <t>Potažení vnitřních stěn vápenným štukem tloušťky do 3 mm</t>
  </si>
  <si>
    <t>1329518008</t>
  </si>
  <si>
    <t>Potažení vnitřních ploch vápenným štukem tloušťky do 3 mm svislých konstrukcí stěn</t>
  </si>
  <si>
    <t>"m.č.04"20,268-1,5*(0,8+1,04+0,35)</t>
  </si>
  <si>
    <t>"m.č.05" 25,120-(1,75+0,8)*2</t>
  </si>
  <si>
    <t>"m.č.06 a 07" 14,22-1,5*1,6*3</t>
  </si>
  <si>
    <t>612315222</t>
  </si>
  <si>
    <t>Vápenná štuková omítka malých ploch přes 0,09 do 0,25 m2 na stěnách</t>
  </si>
  <si>
    <t>1459053071</t>
  </si>
  <si>
    <t>Vápenná omítka jednotlivých malých ploch štuková na stěnách, plochy jednotlivě přes 0,09 do 0,25 m2</t>
  </si>
  <si>
    <t>612315223</t>
  </si>
  <si>
    <t>Vápenná štuková omítka malých ploch přes 0,25 do 1 m2 na stěnách</t>
  </si>
  <si>
    <t>1875549787</t>
  </si>
  <si>
    <t>Vápenná omítka jednotlivých malých ploch štuková na stěnách, plochy jednotlivě přes 0,25 do 1 m2</t>
  </si>
  <si>
    <t>612321111</t>
  </si>
  <si>
    <t>Vápenocementová omítka hrubá jednovrstvá zatřená vnitřních stěn nanášená ručně</t>
  </si>
  <si>
    <t>1256509679</t>
  </si>
  <si>
    <t>Omítka vápenocementová vnitřních ploch nanášená ručně jednovrstvá, tloušťky do 10 mm hrubá zatřená svislých konstrukcí stěn</t>
  </si>
  <si>
    <t>Poznámka k položce:_x000d_
 obklady</t>
  </si>
  <si>
    <t>"m.č.06 a 07" 1,6*0,9*2</t>
  </si>
  <si>
    <t>"m.č. 0,5" 2,1*(2*1,75+0,22)</t>
  </si>
  <si>
    <t>"m.č. 02" 1,6*(1,1+1,25)</t>
  </si>
  <si>
    <t>612321141</t>
  </si>
  <si>
    <t>Vápenocementová omítka štuková dvouvrstvá vnitřních stěn nanášená ručně</t>
  </si>
  <si>
    <t>-1765958125</t>
  </si>
  <si>
    <t>Omítka vápenocementová vnitřních ploch nanášená ručně dvouvrstvá, tloušťky jádrové omítky do 10 mm a tloušťky štuku do 3 mm štuková svislých konstrukcí stěn</t>
  </si>
  <si>
    <t>"m.č.01 a 02:"(2,84*3,4-1,6)*2+0,6*3,4*2+2,58</t>
  </si>
  <si>
    <t>619991001</t>
  </si>
  <si>
    <t>Zakrytí podlah fólií přilepenou lepící páskou</t>
  </si>
  <si>
    <t>357656598</t>
  </si>
  <si>
    <t>Zakrytí vnitřních ploch před znečištěním včetně pozdějšího odkrytí podlah fólií přilepenou lepící páskou</t>
  </si>
  <si>
    <t>619991011</t>
  </si>
  <si>
    <t>Obalení konstrukcí a prvků fólií přilepenou lepící páskou</t>
  </si>
  <si>
    <t>1866518454</t>
  </si>
  <si>
    <t>Zakrytí vnitřních ploch před znečištěním včetně pozdějšího odkrytí konstrukcí a prvků obalením fólií a přelepením páskou</t>
  </si>
  <si>
    <t>619995001</t>
  </si>
  <si>
    <t>Začištění omítek kolem oken, dveří, podlah nebo obkladů</t>
  </si>
  <si>
    <t>-1334796696</t>
  </si>
  <si>
    <t>Začištění omítek (s dodáním hmot) kolem oken, dveří, podlah, obkladů apod.</t>
  </si>
  <si>
    <t>1,75+0,22+2*0,9+1,6+1,1+1,25</t>
  </si>
  <si>
    <t>621221121</t>
  </si>
  <si>
    <t>Montáž kontaktního zateplení vnějších podhledů lepením a mechanickým kotvením desek z minerální vlny s kolmou orientací do zdiva a betonu tl přes 80 do 120 mm</t>
  </si>
  <si>
    <t>1603530302</t>
  </si>
  <si>
    <t>Montáž kontaktního zateplení lepením a mechanickým kotvením z desek z minerální vlny s kolmou orientací vláken na vnější podhledy, na podklad betonový nebo z lehčeného betonu, z tvárnic keramických nebo vápenopískových, tloušťky desek přes 80 do 120 mm</t>
  </si>
  <si>
    <t>0,6*0,6*3</t>
  </si>
  <si>
    <t>63151515</t>
  </si>
  <si>
    <t>deska tepelně izolační minerální kontaktních fasád kolmé vlákno λ=0,040-0,041 tl 120mm</t>
  </si>
  <si>
    <t>9996056</t>
  </si>
  <si>
    <t>1,08*1,05 'Přepočtené koeficientem množství</t>
  </si>
  <si>
    <t>622541022</t>
  </si>
  <si>
    <t>Tenkovrstvá silikonsilikátová zatíraná omítka zrnitost 2,0 mm vnějších stěn</t>
  </si>
  <si>
    <t>-1634856070</t>
  </si>
  <si>
    <t>Omítka tenkovrstvá silikonsilikátová vnějších ploch probarvená bez penetrace, zatíraná (škrábaná), tloušťky 2,0 mm stěn</t>
  </si>
  <si>
    <t>631311125</t>
  </si>
  <si>
    <t>Mazanina tl přes 80 do 120 mm z betonu prostého bez zvýšených nároků na prostředí tř. C 20/25</t>
  </si>
  <si>
    <t>1208455530</t>
  </si>
  <si>
    <t>Mazanina z betonu prostého bez zvýšených nároků na prostředí tl. přes 80 do 120 mm tř. C 20/25</t>
  </si>
  <si>
    <t>46,4*0,12</t>
  </si>
  <si>
    <t>631312141</t>
  </si>
  <si>
    <t>Doplnění rýh v dosavadních mazaninách betonem prostým</t>
  </si>
  <si>
    <t>-1967636365</t>
  </si>
  <si>
    <t>Doplnění dosavadních mazanin prostým betonem s dodáním hmot, bez potěru, plochy jednotlivě rýh v dosavadních mazaninách</t>
  </si>
  <si>
    <t>23*0,4*0,08</t>
  </si>
  <si>
    <t>631319012</t>
  </si>
  <si>
    <t>Příplatek k mazanině tl přes 80 do 120 mm za přehlazení povrchu</t>
  </si>
  <si>
    <t>356725930</t>
  </si>
  <si>
    <t>Příplatek k cenám mazanin za úpravu povrchu mazaniny přehlazením, mazanina tl. přes 80 do 120 mm</t>
  </si>
  <si>
    <t>642942111</t>
  </si>
  <si>
    <t>Osazování zárubní nebo rámů dveřních kovových do 2,5 m2 na MC</t>
  </si>
  <si>
    <t>36985960</t>
  </si>
  <si>
    <t>Osazování zárubní nebo rámů kovových dveřních lisovaných nebo z úhelníků bez dveřních křídel na cementovou maltu, plochy otvoru do 2,5 m2</t>
  </si>
  <si>
    <t>55331481</t>
  </si>
  <si>
    <t>zárubeň jednokřídlá ocelová pro zdění tl stěny 75-100mm rozměru 700/1970, 2100mm</t>
  </si>
  <si>
    <t>-452774128</t>
  </si>
  <si>
    <t>Poznámka k položce:_x000d_
YH, YH s drážkou, YZP</t>
  </si>
  <si>
    <t>55331482</t>
  </si>
  <si>
    <t>zárubeň jednokřídlá ocelová pro zdění tl stěny 75-100mm rozměru 800/1970, 2100mm</t>
  </si>
  <si>
    <t>1740323660</t>
  </si>
  <si>
    <t>949101111</t>
  </si>
  <si>
    <t>Lešení pomocné pro objekty pozemních staveb s lešeňovou podlahou v do 1,9 m zatížení do 150 kg/m2</t>
  </si>
  <si>
    <t>-1736910961</t>
  </si>
  <si>
    <t>Lešení pomocné pracovní pro objekty pozemních staveb pro zatížení do 150 kg/m2, o výšce lešeňové podlahy do 1,9 m</t>
  </si>
  <si>
    <t>953943124</t>
  </si>
  <si>
    <t>Osazování výrobků přes 15 do 30 kg/kus do betonu</t>
  </si>
  <si>
    <t>565200256</t>
  </si>
  <si>
    <t>Osazování drobných kovových předmětů výrobků ostatních jinde neuvedených do betonu se zajištěním polohy k bednění či k výztuži před zabetonováním hmotnosti přes 15 do 30 kg/kus</t>
  </si>
  <si>
    <t>Poznámka k položce:_x000d_
kanalizační poklop</t>
  </si>
  <si>
    <t>R-pol zám</t>
  </si>
  <si>
    <t xml:space="preserve">Ocelový poklop 700/1000 mm včetně rámu, žárově pozinkovaný </t>
  </si>
  <si>
    <t>-1962330356</t>
  </si>
  <si>
    <t>Poznámka k položce:_x000d_
 tl. 5 mm spodně vystužený, pasovinou, zatížení paletovacím vozíkem s nákladem</t>
  </si>
  <si>
    <t>953943211</t>
  </si>
  <si>
    <t>Osazování hasicího přístroje</t>
  </si>
  <si>
    <t>1835589172</t>
  </si>
  <si>
    <t>Osazování drobných kovových předmětů kotvených do stěny hasicího přístroje</t>
  </si>
  <si>
    <t>44932211</t>
  </si>
  <si>
    <t xml:space="preserve">přístroj hasicí ruční sněhový </t>
  </si>
  <si>
    <t>-664172615</t>
  </si>
  <si>
    <t>přístroj hasicí ruční sněhový KS 5 BG</t>
  </si>
  <si>
    <t>962031132</t>
  </si>
  <si>
    <t>Bourání příček z cihel pálených na MVC tl do 100 mm</t>
  </si>
  <si>
    <t>-703644676</t>
  </si>
  <si>
    <t>Bourání příček z cihel, tvárnic nebo příčkovek z cihel pálených, plných nebo dutých na maltu vápennou nebo vápenocementovou, tl. do 100 mm</t>
  </si>
  <si>
    <t>(2+2+2+3+0,7+0,6)*3,4-2*1,2-1,4</t>
  </si>
  <si>
    <t>962031133</t>
  </si>
  <si>
    <t>Bourání příček z cihel pálených na MVC tl do 150 mm</t>
  </si>
  <si>
    <t>-1064171928</t>
  </si>
  <si>
    <t>Bourání příček z cihel, tvárnic nebo příčkovek z cihel pálených, plných nebo dutých na maltu vápennou nebo vápenocementovou, tl. do 150 mm</t>
  </si>
  <si>
    <t>3*3,4-1,6</t>
  </si>
  <si>
    <t>965042121</t>
  </si>
  <si>
    <t>Bourání podkladů pod dlažby nebo mazanin betonových nebo z litého asfaltu tl do 100 mm pl do 1 m2</t>
  </si>
  <si>
    <t>890381183</t>
  </si>
  <si>
    <t>Bourání mazanin betonových nebo z litého asfaltu tl. do 100 mm, plochy do 1 m2</t>
  </si>
  <si>
    <t>"rýhy kanalizace"15*0,4*0,08</t>
  </si>
  <si>
    <t>"rýhy kanalizace"8*0,4*0,08</t>
  </si>
  <si>
    <t>217270983</t>
  </si>
  <si>
    <t>968072455</t>
  </si>
  <si>
    <t>Vybourání kovových dveřních zárubní pl do 2 m2</t>
  </si>
  <si>
    <t>2054899575</t>
  </si>
  <si>
    <t>Vybourání kovových rámů oken s křídly, dveřních zárubní, vrat, stěn, ostění nebo obkladů dveřních zárubní, plochy do 2 m2</t>
  </si>
  <si>
    <t>1,6+1,4+2*1,2</t>
  </si>
  <si>
    <t>968082015</t>
  </si>
  <si>
    <t>Vybourání plastových rámů oken včetně křídel plochy do 1 m2</t>
  </si>
  <si>
    <t>1870492537</t>
  </si>
  <si>
    <t>Vybourání plastových rámů oken s křídly, dveřních zárubní, vrat rámu oken s křídly, plochy do 1 m2</t>
  </si>
  <si>
    <t>971033241</t>
  </si>
  <si>
    <t>Vybourání otvorů ve zdivu cihelném pl do 0,0225 m2 na MVC nebo MV tl do 300 mm</t>
  </si>
  <si>
    <t>-935646456</t>
  </si>
  <si>
    <t>Vybourání otvorů ve zdivu základovém nebo nadzákladovém z cihel, tvárnic, příčkovek z cihel pálených na maltu vápennou nebo vápenocementovou plochy do 0,0225 m2, tl. do 300 mm</t>
  </si>
  <si>
    <t>974031122</t>
  </si>
  <si>
    <t>Vysekání rýh ve zdivu cihelném hl do 30 mm š do 70 mm</t>
  </si>
  <si>
    <t>437281569</t>
  </si>
  <si>
    <t>Vysekání rýh ve zdivu cihelném na maltu vápennou nebo vápenocementovou do hl. 30 mm a šířky do 70 mm</t>
  </si>
  <si>
    <t>974082173</t>
  </si>
  <si>
    <t>Vysekání rýh pro ploché vodiče v omítce MV nebo MVC stropů š do 50 mm</t>
  </si>
  <si>
    <t>1958667498</t>
  </si>
  <si>
    <t>Vysekání rýh pro ploché vodiče v omítce vápenné nebo vápenocementové stropů nebo kleneb, šířky do 50 mm</t>
  </si>
  <si>
    <t>977151127</t>
  </si>
  <si>
    <t>Jádrové vrty diamantovými korunkami do stavebních materiálů D přes 225 do 250 mm</t>
  </si>
  <si>
    <t>-440938647</t>
  </si>
  <si>
    <t>Jádrové vrty diamantovými korunkami do stavebních materiálů (železobetonu, betonu, cihel, obkladů, dlažeb, kamene) průměru přes 225 do 250 mm</t>
  </si>
  <si>
    <t>2*0,3</t>
  </si>
  <si>
    <t>977311112</t>
  </si>
  <si>
    <t>Řezání stávajících betonových mazanin nevyztužených hl do 100 mm</t>
  </si>
  <si>
    <t>797347092</t>
  </si>
  <si>
    <t>Řezání stávajících betonových mazanin bez vyztužení hloubky přes 50 do 100 mm</t>
  </si>
  <si>
    <t>2+1,5+(15+8)*2</t>
  </si>
  <si>
    <t>978013191</t>
  </si>
  <si>
    <t>Otlučení (osekání) vnitřní vápenné nebo vápenocementové omítky stěn v rozsahu přes 50 do 100 %</t>
  </si>
  <si>
    <t>1791466685</t>
  </si>
  <si>
    <t>Otlučení vápenných nebo vápenocementových omítek vnitřních ploch stěn s vyškrabáním spar, s očištěním zdiva, v rozsahu přes 50 do 100 %</t>
  </si>
  <si>
    <t>4*0,25+3</t>
  </si>
  <si>
    <t>978059541</t>
  </si>
  <si>
    <t>Odsekání a odebrání obkladů stěn z vnitřních obkládaček plochy přes 1 m2</t>
  </si>
  <si>
    <t>1026794609</t>
  </si>
  <si>
    <t>Odsekání obkladů stěn včetně otlučení podkladní omítky až na zdivo z obkládaček vnitřních, z jakýchkoliv materiálů, plochy přes 1 m2</t>
  </si>
  <si>
    <t>5,9*2,2-1,2</t>
  </si>
  <si>
    <t>1815903443</t>
  </si>
  <si>
    <t>1407948418</t>
  </si>
  <si>
    <t>-1605343585</t>
  </si>
  <si>
    <t>-1972261396</t>
  </si>
  <si>
    <t>27,108*4 'Přepočtené koeficientem množství</t>
  </si>
  <si>
    <t>997013861</t>
  </si>
  <si>
    <t>Poplatek za uložení stavebního odpadu na recyklační skládce (skládkovné) z prostého betonu kód odpadu 17 01 01</t>
  </si>
  <si>
    <t>1314397510</t>
  </si>
  <si>
    <t>Poplatek za uložení stavebního odpadu na recyklační skládce (skládkovné) z prostého betonu zatříděného do Katalogu odpadů pod kódem 17 01 01</t>
  </si>
  <si>
    <t>997013871</t>
  </si>
  <si>
    <t>Poplatek za uložení stavebního odpadu na recyklační skládce (skládkovné) směsného stavebního a demoličního kód odpadu 17 09 04</t>
  </si>
  <si>
    <t>825251509</t>
  </si>
  <si>
    <t>Poplatek za uložení stavebního odpadu na recyklační skládce (skládkovné) směsného stavebního a demoličního zatříděného do Katalogu odpadů pod kódem 17 09 04</t>
  </si>
  <si>
    <t>909803594</t>
  </si>
  <si>
    <t>711</t>
  </si>
  <si>
    <t>Izolace proti vodě, vlhkosti a plynům</t>
  </si>
  <si>
    <t>711111001</t>
  </si>
  <si>
    <t>Provedení izolace proti zemní vlhkosti vodorovné za studena nátěrem penetračním</t>
  </si>
  <si>
    <t>614716933</t>
  </si>
  <si>
    <t>Provedení izolace proti zemní vlhkosti natěradly a tmely za studena na ploše vodorovné V nátěrem penetračním</t>
  </si>
  <si>
    <t>11163150</t>
  </si>
  <si>
    <t>lak penetrační asfaltový</t>
  </si>
  <si>
    <t>-1421508275</t>
  </si>
  <si>
    <t>Poznámka k položce:_x000d_
Spotřeba 0,3-0,4kg/m2</t>
  </si>
  <si>
    <t>46,6*0,0003 'Přepočtené koeficientem množství</t>
  </si>
  <si>
    <t>711111052</t>
  </si>
  <si>
    <t>Provedení izolace proti zemní vlhkosti vodorovné za studena 2x nátěr tekutou lepenkou</t>
  </si>
  <si>
    <t>17623806</t>
  </si>
  <si>
    <t>Provedení izolace proti zemní vlhkosti natěradly a tmely za studena na ploše vodorovné V dvojnásobným nátěrem tekutou lepenkou</t>
  </si>
  <si>
    <t>0,93*1,2</t>
  </si>
  <si>
    <t>24551030</t>
  </si>
  <si>
    <t>stěrka hydroizolační dvousložková cemento-polymerová vlákny vyztužená proti zemní vlhkosti</t>
  </si>
  <si>
    <t>-1273392604</t>
  </si>
  <si>
    <t>Poznámka k položce:_x000d_
Spotřeba: 1 vrstva 1,5 kg/m2</t>
  </si>
  <si>
    <t>1,116*1,02 'Přepočtené koeficientem množství</t>
  </si>
  <si>
    <t>711112052</t>
  </si>
  <si>
    <t>Provedení izolace proti zemní vlhkosti svislé za studena 2x nátěr tekutou lepenkou</t>
  </si>
  <si>
    <t>-1287138843</t>
  </si>
  <si>
    <t>Provedení izolace proti zemní vlhkosti natěradly a tmely za studena na ploše svislé S dvojnásobným nátěrem tekutou lepenkou</t>
  </si>
  <si>
    <t>2*(1,2*2+0,93)</t>
  </si>
  <si>
    <t>24551275</t>
  </si>
  <si>
    <t>stěrka minerální hydroizolační 2-složková cementem pojená</t>
  </si>
  <si>
    <t>-931976996</t>
  </si>
  <si>
    <t>Poznámka k položce:_x000d_
Spotřeba: 1,75 kg/m2</t>
  </si>
  <si>
    <t>6,66*1,03 'Přepočtené koeficientem množství</t>
  </si>
  <si>
    <t>711131811</t>
  </si>
  <si>
    <t>Odstranění izolace proti zemní vlhkosti vodorovné</t>
  </si>
  <si>
    <t>-598741008</t>
  </si>
  <si>
    <t>Odstranění izolace proti zemní vlhkosti na ploše vodorovné V</t>
  </si>
  <si>
    <t>711141559</t>
  </si>
  <si>
    <t>Provedení izolace proti zemní vlhkosti pásy přitavením vodorovné NAIP</t>
  </si>
  <si>
    <t>-813368874</t>
  </si>
  <si>
    <t>Provedení izolace proti zemní vlhkosti pásy přitavením NAIP na ploše vodorovné V</t>
  </si>
  <si>
    <t>62832001</t>
  </si>
  <si>
    <t>pás asfaltový natavitelný oxidovaný tl 3,5mm typu V60 S35 s vložkou ze skleněné rohože, s jemnozrnným minerálním posypem</t>
  </si>
  <si>
    <t>-1618259852</t>
  </si>
  <si>
    <t>46,6*1,1655 'Přepočtené koeficientem množství</t>
  </si>
  <si>
    <t>998711101</t>
  </si>
  <si>
    <t>Přesun hmot tonážní pro izolace proti vodě, vlhkosti a plynům v objektech v do 6 m</t>
  </si>
  <si>
    <t>-810941538</t>
  </si>
  <si>
    <t>Přesun hmot pro izolace proti vodě, vlhkosti a plynům stanovený z hmotnosti přesunovaného materiálu vodorovná dopravní vzdálenost do 50 m v objektech výšky do 6 m</t>
  </si>
  <si>
    <t>751</t>
  </si>
  <si>
    <t>Vzduchotechnika</t>
  </si>
  <si>
    <t>751122092</t>
  </si>
  <si>
    <t>Montáž ventilátoru radiálního nízkotlakého potrubního základního do kruhového potrubí D přes 100 do 200 mm</t>
  </si>
  <si>
    <t>2046919559</t>
  </si>
  <si>
    <t>Montáž ventilátoru radiálního nízkotlakého potrubního základního do kruhového potrubí, průměru přes 100 do 200 mm</t>
  </si>
  <si>
    <t>42914540</t>
  </si>
  <si>
    <t>ventilátor radiální potrubní ocelový IP44 výkon 40-65W D 100mm</t>
  </si>
  <si>
    <t>940573108</t>
  </si>
  <si>
    <t>751322011</t>
  </si>
  <si>
    <t>Montáž talířového ventilu D do 100 mm</t>
  </si>
  <si>
    <t>-622721322</t>
  </si>
  <si>
    <t>Montáž talířových ventilů, anemostatů, dýz talířového ventilu, průměru do 100 mm</t>
  </si>
  <si>
    <t>42972206</t>
  </si>
  <si>
    <t>ventil talířový pro přívod vzduchu kovový D 100mm</t>
  </si>
  <si>
    <t>-93111335</t>
  </si>
  <si>
    <t>751398012</t>
  </si>
  <si>
    <t>Montáž větrací mřížky na kruhové potrubí D přes 100 do 200 mm</t>
  </si>
  <si>
    <t>2133012727</t>
  </si>
  <si>
    <t>Montáž ostatních zařízení větrací mřížky na kruhové potrubí, průměru přes 100 do 200 mm</t>
  </si>
  <si>
    <t>42972838</t>
  </si>
  <si>
    <t>mřížka větrací kruhová plastová s okapničkou a síťkou D 100mm</t>
  </si>
  <si>
    <t>-1137932370</t>
  </si>
  <si>
    <t>751398021</t>
  </si>
  <si>
    <t>Montáž větrací mřížky stěnové do 0,040 m2</t>
  </si>
  <si>
    <t>-262734022</t>
  </si>
  <si>
    <t>Montáž ostatních zařízení větrací mřížky stěnové, průřezu do 0,040 m2</t>
  </si>
  <si>
    <t>42972567</t>
  </si>
  <si>
    <t>mřížka větrací plastová na kruhové potrubí D 200mm</t>
  </si>
  <si>
    <t>-1335102338</t>
  </si>
  <si>
    <t>751398022</t>
  </si>
  <si>
    <t>Montáž větrací mřížky stěnové přes 0,040 do 0,100 m2</t>
  </si>
  <si>
    <t>599307377</t>
  </si>
  <si>
    <t>Montáž ostatních zařízení větrací mřížky stěnové, průřezu přes 0,04 do 0,100 m2</t>
  </si>
  <si>
    <t>42972569</t>
  </si>
  <si>
    <t>mřížka větrací plastová na kruhové potrubí D 300mm</t>
  </si>
  <si>
    <t>1279050700</t>
  </si>
  <si>
    <t>751525052</t>
  </si>
  <si>
    <t>Montáž potrubí plastového kruhového s přírubou D přes 100 do 200 mm</t>
  </si>
  <si>
    <t>871537845</t>
  </si>
  <si>
    <t>Montáž potrubí plastového kruhového s přírubou, průměru přes 100 do 200 mm</t>
  </si>
  <si>
    <t>3+1,8+0,8</t>
  </si>
  <si>
    <t>42981651</t>
  </si>
  <si>
    <t>trouba pevná PVC D 150mm do 45°C</t>
  </si>
  <si>
    <t>-152218703</t>
  </si>
  <si>
    <t>5,6*1,2 'Přepočtené koeficientem množství</t>
  </si>
  <si>
    <t>751526151</t>
  </si>
  <si>
    <t>Montáž oblouku do plastového potrubí kruhového s přírubou D do 100 mm</t>
  </si>
  <si>
    <t>1564893420</t>
  </si>
  <si>
    <t>Montáž oblouku do plastového potrubí kruhového s přírubou, průměru do 100 mm</t>
  </si>
  <si>
    <t>42981812</t>
  </si>
  <si>
    <t>oblouk PVC 90° D 100mm</t>
  </si>
  <si>
    <t>-771051482</t>
  </si>
  <si>
    <t>751526336</t>
  </si>
  <si>
    <t>Montáž odbočky oboustranné do plastového potrubí kruhového s přírubou D přes 100 do 200 mm</t>
  </si>
  <si>
    <t>-1676369190</t>
  </si>
  <si>
    <t>Montáž odbočky oboustranné do plastového potrubí kruhového s přírubou, průměru přes 100 do 200 mm</t>
  </si>
  <si>
    <t>42981857</t>
  </si>
  <si>
    <t>odbočka pravoúhlá oboustranná PP X-kus 90° D1/D2 = 110/110mm</t>
  </si>
  <si>
    <t>1591897070</t>
  </si>
  <si>
    <t>751526522</t>
  </si>
  <si>
    <t>Montáž spojky do plastového potrubí vnitřní, vnější kruhové bez příruby D přes 100 do 200 mm</t>
  </si>
  <si>
    <t>1818059044</t>
  </si>
  <si>
    <t>Montáž spojky do plastového potrubí vnitřní, vnější kruhové bez příruby, průměru přes 100 do 200 mm</t>
  </si>
  <si>
    <t>42981687</t>
  </si>
  <si>
    <t>spojka vnitřní PVC D 104mm</t>
  </si>
  <si>
    <t>568856977</t>
  </si>
  <si>
    <t>751526736</t>
  </si>
  <si>
    <t>Montáž protidešťové stříšky nebo výfukové hlavice do plastového potrubí kruhové s přírubou D přes 100 do 200 mm</t>
  </si>
  <si>
    <t>-628794631</t>
  </si>
  <si>
    <t>Montáž protidešťové stříšky nebo výfukové hlavice do plastového potrubí kruhové s přírubou, průměru přes 100 do 200 mm</t>
  </si>
  <si>
    <t>42974003</t>
  </si>
  <si>
    <t>stříška protidešťová s lemem Pz D 125mm</t>
  </si>
  <si>
    <t>-2040578223</t>
  </si>
  <si>
    <t>751572032</t>
  </si>
  <si>
    <t>Uchycení potrubí kruhového na montovanou konstrukci z nosníků kotvenou do betonu D přes 100 do 200 mm</t>
  </si>
  <si>
    <t>1587265230</t>
  </si>
  <si>
    <t>Závěs kruhového potrubí na montovanou konstrukci z nosníku, kotvenou do betonu průměru potrubí přes 100 do 200 mm</t>
  </si>
  <si>
    <t>998751101</t>
  </si>
  <si>
    <t>Přesun hmot tonážní pro vzduchotechniku v objektech výšky do 12 m</t>
  </si>
  <si>
    <t>490121845</t>
  </si>
  <si>
    <t>Přesun hmot pro vzduchotechniku stanovený z hmotnosti přesunovaného materiálu vodorovná dopravní vzdálenost do 100 m v objektech výšky do 12 m</t>
  </si>
  <si>
    <t>761</t>
  </si>
  <si>
    <t>Konstrukce prosvětlovací</t>
  </si>
  <si>
    <t>761111112</t>
  </si>
  <si>
    <t>Stěna zděná ze skleněných tvárnic 190x190x80 mm bezbarvých lesklých dezén rovný</t>
  </si>
  <si>
    <t>-504248132</t>
  </si>
  <si>
    <t>Stěny a příčky ze skleněných tvárnic zděné rozměr 190 x 190 x 80 mm bezbarvé lesklé dezén rovný</t>
  </si>
  <si>
    <t>2,6*1,2</t>
  </si>
  <si>
    <t>998761101</t>
  </si>
  <si>
    <t>Přesun hmot tonážní pro konstrukce prosvětlovací v objektech v do 6 m</t>
  </si>
  <si>
    <t>579560942</t>
  </si>
  <si>
    <t>Přesun hmot pro konstrukce prosvětlovací stanovený z hmotnosti přesunovaného materiálu vodorovná dopravní vzdálenost do 50 m v objektech výšky do 6 m</t>
  </si>
  <si>
    <t>763</t>
  </si>
  <si>
    <t>Konstrukce suché výstavby</t>
  </si>
  <si>
    <t>763264801</t>
  </si>
  <si>
    <t>Sádrovláknitý obklad tvaru U š přes 1,25 m do 1,5 m pro ocelový nosník deskou impregnovanou tl 12,5 mm</t>
  </si>
  <si>
    <t>-1340960374</t>
  </si>
  <si>
    <t>Obklad ocelových nosníků sádrovláknitými deskami bez spodní konstrukce tvaru U rozvinuté šíře přes 1,25 m do 1,5 m, opláštění deskou protipožární tl. 12,5 mm</t>
  </si>
  <si>
    <t>Poznámka k položce:_x000d_
vlastní oc. konstrukce z CD a UD profilů</t>
  </si>
  <si>
    <t>998763301</t>
  </si>
  <si>
    <t>Přesun hmot tonážní pro sádrokartonové konstrukce v objektech v do 6 m</t>
  </si>
  <si>
    <t>-848857302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</si>
  <si>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</si>
  <si>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766</t>
  </si>
  <si>
    <t>Konstrukce truhlářské</t>
  </si>
  <si>
    <t>766441811</t>
  </si>
  <si>
    <t>Demontáž parapetních desek dřevěných nebo plastových šířky do 300 mm délky do 1000 mm</t>
  </si>
  <si>
    <t>49552411</t>
  </si>
  <si>
    <t>Demontáž parapetních desek dřevěných nebo plastových šířky do 300 mm, délky do 1000 mm</t>
  </si>
  <si>
    <t>3*0,6</t>
  </si>
  <si>
    <t>766660001</t>
  </si>
  <si>
    <t>Montáž dveřních křídel otvíravých jednokřídlových š do 0,8 m do ocelové zárubně</t>
  </si>
  <si>
    <t>725650688</t>
  </si>
  <si>
    <t>Montáž dveřních křídel dřevěných nebo plastových otevíravých do ocelové zárubně povrchově upravených jednokřídlových, šířky do 800 mm</t>
  </si>
  <si>
    <t>61162073</t>
  </si>
  <si>
    <t>dveře jednokřídlé voštinové povrch laminátový plné 700x1970-2100mm</t>
  </si>
  <si>
    <t>-397733277</t>
  </si>
  <si>
    <t>766660021</t>
  </si>
  <si>
    <t>Montáž dveřních křídel otvíravých jednokřídlových š do 0,8 m požárních do ocelové zárubně</t>
  </si>
  <si>
    <t>1312478108</t>
  </si>
  <si>
    <t>Montáž dveřních křídel dřevěných nebo plastových otevíravých do ocelové zárubně protipožárních jednokřídlových, šířky do 800 mm</t>
  </si>
  <si>
    <t>61165339</t>
  </si>
  <si>
    <t>dveře jednokřídlé dřevotřískové protipožární EI (EW) 30 DP3 povrch lakovaný plné 800x1970-2100mm</t>
  </si>
  <si>
    <t>-338154195</t>
  </si>
  <si>
    <t>dveře jednokřídlé dřevotřískové protipožární EI (EW) 30 D3 povrch lakovaný plné 800x1970-2100mm</t>
  </si>
  <si>
    <t>766660717</t>
  </si>
  <si>
    <t>Montáž dveřních křídel samozavírače na ocelovou zárubeň</t>
  </si>
  <si>
    <t>-408509620</t>
  </si>
  <si>
    <t>Montáž dveřních doplňků samozavírače na zárubeň ocelovou</t>
  </si>
  <si>
    <t>54917250</t>
  </si>
  <si>
    <t>samozavírač dveří hydraulický</t>
  </si>
  <si>
    <t>1259112249</t>
  </si>
  <si>
    <t>766660729</t>
  </si>
  <si>
    <t>Montáž dveřního interiérového kování - štítku s klikou</t>
  </si>
  <si>
    <t>-1340754315</t>
  </si>
  <si>
    <t>Montáž dveřních doplňků dveřního kování interiérového štítku s klikou</t>
  </si>
  <si>
    <t>54914123</t>
  </si>
  <si>
    <t xml:space="preserve">kování chrom klika/klika </t>
  </si>
  <si>
    <t>-1367292983</t>
  </si>
  <si>
    <t>kování rozetové klika/klika</t>
  </si>
  <si>
    <t>Poznámka k položce:_x000d_
dle výběru investora</t>
  </si>
  <si>
    <t>54914129</t>
  </si>
  <si>
    <t>kování chromí klika/klika cylindrická vložka</t>
  </si>
  <si>
    <t>-1358487522</t>
  </si>
  <si>
    <t>kování bezpečnostní klika/klika RC2</t>
  </si>
  <si>
    <t>998766101</t>
  </si>
  <si>
    <t>Přesun hmot tonážní pro kce truhlářské v objektech v do 6 m</t>
  </si>
  <si>
    <t>-267754071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</si>
  <si>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</si>
  <si>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</si>
  <si>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</si>
  <si>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767691822</t>
  </si>
  <si>
    <t>Vyvěšení nebo zavěšení kovových křídel dveří do 2 m2</t>
  </si>
  <si>
    <t>1080493464</t>
  </si>
  <si>
    <t>Ostatní práce - vyvěšení nebo zavěšení kovových křídel dveří, plochy do 2 m2</t>
  </si>
  <si>
    <t>771471810</t>
  </si>
  <si>
    <t>Demontáž soklíků z dlaždic keramických kladených do malty rovných</t>
  </si>
  <si>
    <t>-892094137</t>
  </si>
  <si>
    <t>2*2,6+2*6,7+1,55*2+3+4,5+1,6+1,7+0,4+2,3+2,7+4,3+0,6+1,83+1,93+1,2-0,8*6-0,6-0,7-1,4</t>
  </si>
  <si>
    <t>771474112</t>
  </si>
  <si>
    <t>Montáž soklů z dlaždic keramických rovných flexibilní lepidlo v přes 65 do 90 mm</t>
  </si>
  <si>
    <t>805942642</t>
  </si>
  <si>
    <t>Montáž soklů z dlaždic keramických lepených flexibilním lepidlem rovných, výšky přes 65 do 90 mm</t>
  </si>
  <si>
    <t>771571810</t>
  </si>
  <si>
    <t>Demontáž podlah z dlaždic keramických kladených do malty</t>
  </si>
  <si>
    <t>-22870005</t>
  </si>
  <si>
    <t>7*2,6+3*1,6+4,5*2,2+3*4,5</t>
  </si>
  <si>
    <t>771574112</t>
  </si>
  <si>
    <t>Montáž podlah keramických hladkých lepených flexibilním lepidlem přes 9 do 12 ks/m2</t>
  </si>
  <si>
    <t>1054339270</t>
  </si>
  <si>
    <t>Montáž podlah z dlaždic keramických lepených flexibilním lepidlem maloformátových hladkých přes 9 do 12 ks/m2</t>
  </si>
  <si>
    <t>59761016</t>
  </si>
  <si>
    <t>dlažba keramická slinutá hladká do interiéru i exteriéru přes 9 do 12 ks/m2</t>
  </si>
  <si>
    <t>-1024392395</t>
  </si>
  <si>
    <t>dlažba keramická slinutá hladká do interiéru i exteriéru přes 9 do 12ks/m2</t>
  </si>
  <si>
    <t>Poznámka k položce:_x000d_
vysoce odolné PEI 5, vzorkování, výběr TDI a investor_x000d_
včetně nařezání soklíků</t>
  </si>
  <si>
    <t>50,4*1,1 'Přepočtené koeficientem množství</t>
  </si>
  <si>
    <t>998771101</t>
  </si>
  <si>
    <t>Přesun hmot tonážní pro podlahy z dlaždic v objektech v do 6 m</t>
  </si>
  <si>
    <t>-1910228203</t>
  </si>
  <si>
    <t>Přesun hmot pro podlahy z dlaždic stanovený z hmotnosti přesunovaného materiálu vodorovná dopravní vzdálenost do 50 m v objektech výšky do 6 m</t>
  </si>
  <si>
    <t>998771181</t>
  </si>
  <si>
    <t>Příplatek k přesunu hmot tonážní 771 prováděný bez použití mechanizace</t>
  </si>
  <si>
    <t>-464330632</t>
  </si>
  <si>
    <t>Přesun hmot pro podlahy z dlaždic stanovený z hmotnosti přesunovaného materiálu Příplatek k ceně za přesun prováděný bez použití mechanizace pro jakoukoliv výšku objektu</t>
  </si>
  <si>
    <t>781</t>
  </si>
  <si>
    <t>Dokončovací práce - obklady</t>
  </si>
  <si>
    <t>781474114</t>
  </si>
  <si>
    <t>Montáž obkladů vnitřních keramických hladkých přes 19 do 22 ks/m2 lepených flexibilním lepidlem</t>
  </si>
  <si>
    <t>1202715082</t>
  </si>
  <si>
    <t>Montáž obkladů vnitřních stěn z dlaždic keramických lepených flexibilním lepidlem maloformátových hladkých přes 19 do 22 ks/m2</t>
  </si>
  <si>
    <t>"m.02" 2,25*1,5</t>
  </si>
  <si>
    <t>"m.04" 2,3*1,5</t>
  </si>
  <si>
    <t>"m.05" 4,3*2</t>
  </si>
  <si>
    <t>"m.06" 4,2*1,5</t>
  </si>
  <si>
    <t>"m.07" 4,2*1,5</t>
  </si>
  <si>
    <t>59761040</t>
  </si>
  <si>
    <t>obklad keramický hladký přes 19 do 22ks/m2</t>
  </si>
  <si>
    <t>1253615686</t>
  </si>
  <si>
    <t>Poznámka k položce:_x000d_
tl. min. 7 mm, matná povrch, světlá barva, _x000d_
vzorkování, výběr TDI a investor</t>
  </si>
  <si>
    <t>28,025*1,1 'Přepočtené koeficientem množství</t>
  </si>
  <si>
    <t>781491021</t>
  </si>
  <si>
    <t>Montáž zrcadel plochy do 1 m2 lepených silikonovým tmelem na keramický obklad</t>
  </si>
  <si>
    <t>2136778856</t>
  </si>
  <si>
    <t>Montáž zrcadel lepených silikonovým tmelem na keramický obklad, plochy do 1 m2</t>
  </si>
  <si>
    <t>0,8*0,6</t>
  </si>
  <si>
    <t>63465122</t>
  </si>
  <si>
    <t>zrcadlo nemontované čiré tl 3mm max rozměr 3210x2250mm</t>
  </si>
  <si>
    <t>207055845</t>
  </si>
  <si>
    <t>0,48*1,1 'Přepočtené koeficientem množství</t>
  </si>
  <si>
    <t>781494111</t>
  </si>
  <si>
    <t>Plastové profily rohové lepené flexibilním lepidlem</t>
  </si>
  <si>
    <t>-1439536477</t>
  </si>
  <si>
    <t>Obklad - dokončující práce profily ukončovací lepené flexibilním lepidlem rohové</t>
  </si>
  <si>
    <t>2*2+1,5*9+0,9*2</t>
  </si>
  <si>
    <t>781494511</t>
  </si>
  <si>
    <t>Plastové profily ukončovací lepené flexibilním lepidlem</t>
  </si>
  <si>
    <t>-1268297400</t>
  </si>
  <si>
    <t>Obklad - dokončující práce profily ukončovací lepené flexibilním lepidlem ukončovací</t>
  </si>
  <si>
    <t>1,75*2+0,93+1,6*4+0,9*4+1,04+0,6+0,3+1,1+1,2</t>
  </si>
  <si>
    <t>781495141</t>
  </si>
  <si>
    <t>Průnik obkladem kruhový do DN 30</t>
  </si>
  <si>
    <t>460380451</t>
  </si>
  <si>
    <t>Obklad - dokončující práce průnik obkladem kruhový, bez izolace do DN 30</t>
  </si>
  <si>
    <t>781495142</t>
  </si>
  <si>
    <t>Průnik obkladem kruhový přes DN 30 do DN 90</t>
  </si>
  <si>
    <t>1953109112</t>
  </si>
  <si>
    <t>Obklad - dokončující práce průnik obkladem kruhový, bez izolace přes DN 30 do DN 90</t>
  </si>
  <si>
    <t>781495153</t>
  </si>
  <si>
    <t>Průnik obkladem hranatý o delší straně přes 90 mm</t>
  </si>
  <si>
    <t>-1498149174</t>
  </si>
  <si>
    <t>Obklad - dokončující práce průnik obkladem hranatý, bez izolace, o delší straně přes 90 mm</t>
  </si>
  <si>
    <t>781674111</t>
  </si>
  <si>
    <t>Montáž obkladů parapetů š do 100 mm z dlaždic keramických lepených flexibilním lepidlem</t>
  </si>
  <si>
    <t>-1977697729</t>
  </si>
  <si>
    <t>Montáž obkladů parapetů z dlaždic keramických lepených flexibilním lepidlem, šířky parapetu do 100 mm</t>
  </si>
  <si>
    <t>0,9*2</t>
  </si>
  <si>
    <t>998781101</t>
  </si>
  <si>
    <t>Přesun hmot tonážní pro obklady keramické v objektech v do 6 m</t>
  </si>
  <si>
    <t>1926957794</t>
  </si>
  <si>
    <t>Přesun hmot pro obklady keramické stanovený z hmotnosti přesunovaného materiálu vodorovná dopravní vzdálenost do 50 m v objektech výšky do 6 m</t>
  </si>
  <si>
    <t>998781181</t>
  </si>
  <si>
    <t>Příplatek k přesunu hmot tonážní 781 prováděný bez použití mechanizace</t>
  </si>
  <si>
    <t>1364794840</t>
  </si>
  <si>
    <t>Přesun hmot pro obklady keramické stanovený z hmotnosti přesunovaného materiálu Příplatek k cenám za přesun prováděný bez použití mechanizace pro jakoukoliv výšku objektu</t>
  </si>
  <si>
    <t>Dokončovací práce - nátěry</t>
  </si>
  <si>
    <t>783317101</t>
  </si>
  <si>
    <t>Krycí jednonásobný syntetický standardní nátěr zámečnických konstrukcí</t>
  </si>
  <si>
    <t>1263514535</t>
  </si>
  <si>
    <t>Krycí nátěr (email) zámečnických konstrukcí jednonásobný syntetický standardní</t>
  </si>
  <si>
    <t>0,7*2*4+0,8*2*1</t>
  </si>
  <si>
    <t>7,2*2 'Přepočtené koeficientem množství</t>
  </si>
  <si>
    <t>-2004129752</t>
  </si>
  <si>
    <t>"m.č. 02,03" 3*2*(2,5+2,9)+(1,8+1,25+0,7)*3+(1,2+1,25)*1,5</t>
  </si>
  <si>
    <t>"chodba,schodiště" 55</t>
  </si>
  <si>
    <t>"m.č.04,05,06,07" 3*(1+0,93+1+2*2+1,04*2)-1,4*5+1,5*(1,6*4+0,9*3)+1*(1,75*2+0,93)</t>
  </si>
  <si>
    <t>"chodba"25</t>
  </si>
  <si>
    <t>"stropy" 46,4+13+3*5</t>
  </si>
  <si>
    <t xml:space="preserve">" celá  m.č. 01" 2,9*4,7+(4,7+2,9)*3,4*2</t>
  </si>
  <si>
    <t>"olejový nátěr" -1,2*(1,5+7,2+2,6+3,5+5+2-1,8+2,2-0,8*4)</t>
  </si>
  <si>
    <t>592739806</t>
  </si>
  <si>
    <t>-800433131</t>
  </si>
  <si>
    <t>-662526883</t>
  </si>
  <si>
    <t>1969704052</t>
  </si>
  <si>
    <t>138</t>
  </si>
  <si>
    <t>784660111</t>
  </si>
  <si>
    <t>Linkrustace s vrchním nátěrem syntetickým v místnosti v do 3,80 m</t>
  </si>
  <si>
    <t>-717993236</t>
  </si>
  <si>
    <t>Linkrustace s vrchním nátěrem syntetickým v místnostech výšky do 3,80 m</t>
  </si>
  <si>
    <t>Poznámka k položce:_x000d_
Oprava linkrusty nad soklíkem</t>
  </si>
  <si>
    <t>28*0,2</t>
  </si>
  <si>
    <t>SO 02 - 2 - gymnázium a školní jídelna - EI</t>
  </si>
  <si>
    <t>Dodávka a montáž - Servopohon pro směšovací ventily. Napájení 230V, 3-bodový, doba chodu 120s.</t>
  </si>
  <si>
    <t>-1891795380</t>
  </si>
  <si>
    <t>Dodávka a montáž - Regulátor tlaku vlnovcový /40-400kPa/</t>
  </si>
  <si>
    <t>-1660542377</t>
  </si>
  <si>
    <t>Dodávka a montáž - Tlakoměrný kohout k regulátoru M20x1,5</t>
  </si>
  <si>
    <t>1230847067</t>
  </si>
  <si>
    <t>Dodávka a montáž - G2 detektor plynu</t>
  </si>
  <si>
    <t>2045085159</t>
  </si>
  <si>
    <t>Dodávka a montáž - NZ-DIN-osazen v rozvaděči RK</t>
  </si>
  <si>
    <t>-1822363602</t>
  </si>
  <si>
    <t>Dodávka a montáž snímače zaplavení k poruchové signalizaci</t>
  </si>
  <si>
    <t>-1018468679</t>
  </si>
  <si>
    <t>-1036225689</t>
  </si>
  <si>
    <t>-476089328</t>
  </si>
  <si>
    <t>-1238286865</t>
  </si>
  <si>
    <t>Zkusebni provoz,zaškolení obsluhy</t>
  </si>
  <si>
    <t>260994241</t>
  </si>
  <si>
    <t>-2138750109</t>
  </si>
  <si>
    <t>-1768375505</t>
  </si>
  <si>
    <t>-1155944324</t>
  </si>
  <si>
    <t>35*1,05 'Přepočtené koeficientem množství</t>
  </si>
  <si>
    <t>-1606051282</t>
  </si>
  <si>
    <t>-1356317189</t>
  </si>
  <si>
    <t>741112061</t>
  </si>
  <si>
    <t>Montáž krabice přístrojová zapuštěná plastová kruhová</t>
  </si>
  <si>
    <t>1499891944</t>
  </si>
  <si>
    <t>Montáž krabic elektroinstalačních bez napojení na trubky a lišty, demontáže a montáže víčka a přístroje přístrojových zapuštěných plastových kruhových</t>
  </si>
  <si>
    <t>34571450</t>
  </si>
  <si>
    <t>krabice pod omítku PVC přístrojová kruhová D 70mm</t>
  </si>
  <si>
    <t>-561621624</t>
  </si>
  <si>
    <t>741112101</t>
  </si>
  <si>
    <t>Montáž rozvodka zapuštěná plastová kruhová</t>
  </si>
  <si>
    <t>-1119305478</t>
  </si>
  <si>
    <t>Montáž krabic elektroinstalačních bez napojení na trubky a lišty, demontáže a montáže víčka a přístroje rozvodek se zapojením vodičů na svorkovnici zapuštěných plastových kruhových</t>
  </si>
  <si>
    <t>Poznámka k položce:_x000d_
Montáž krabic elektroinstalačních bez napojení na trubky a lišty, demontáže a montáže víčka a přístroje rozvodek se zapojením vodičů na svorkovnici zapuštěných plastových kruhových</t>
  </si>
  <si>
    <t>34571521</t>
  </si>
  <si>
    <t>krabice pod omítku PVC odbočná kruhová D 70mm s víčkem a svorkovnicí</t>
  </si>
  <si>
    <t>393453017</t>
  </si>
  <si>
    <t>744975086</t>
  </si>
  <si>
    <t>-1054637316</t>
  </si>
  <si>
    <t>799369958</t>
  </si>
  <si>
    <t>-1993521187</t>
  </si>
  <si>
    <t>-191461004</t>
  </si>
  <si>
    <t>-1890932607</t>
  </si>
  <si>
    <t>2*1,15 'Přepočtené koeficientem množství</t>
  </si>
  <si>
    <t>249083611</t>
  </si>
  <si>
    <t>1119138081</t>
  </si>
  <si>
    <t>1585201574</t>
  </si>
  <si>
    <t>-863659662</t>
  </si>
  <si>
    <t>2114917497</t>
  </si>
  <si>
    <t>-1088714491</t>
  </si>
  <si>
    <t>883725269</t>
  </si>
  <si>
    <t>160*1,05 'Přepočtené koeficientem množství</t>
  </si>
  <si>
    <t>-481920230</t>
  </si>
  <si>
    <t>-105425722</t>
  </si>
  <si>
    <t>5*1,05 'Přepočtené koeficientem množství</t>
  </si>
  <si>
    <t>1428762270</t>
  </si>
  <si>
    <t>1319727732</t>
  </si>
  <si>
    <t>75*1,05 'Přepočtené koeficientem množství</t>
  </si>
  <si>
    <t>1670163126</t>
  </si>
  <si>
    <t>1918191854</t>
  </si>
  <si>
    <t>-248831719</t>
  </si>
  <si>
    <t>1282403180</t>
  </si>
  <si>
    <t>542837583</t>
  </si>
  <si>
    <t>-1989078353</t>
  </si>
  <si>
    <t>1276864755</t>
  </si>
  <si>
    <t>1327673765</t>
  </si>
  <si>
    <t>939671718</t>
  </si>
  <si>
    <t>-926036247</t>
  </si>
  <si>
    <t>-547783130</t>
  </si>
  <si>
    <t>-414396917</t>
  </si>
  <si>
    <t>1586603299</t>
  </si>
  <si>
    <t>-931486098</t>
  </si>
  <si>
    <t>-35920322</t>
  </si>
  <si>
    <t>-627653750</t>
  </si>
  <si>
    <t>1448916585</t>
  </si>
  <si>
    <t>-484975391</t>
  </si>
  <si>
    <t>Poznámka k položce:_x000d_
1-pól.vyp.(1)</t>
  </si>
  <si>
    <t>-140955104</t>
  </si>
  <si>
    <t>Poznámka k položce:_x000d_
 vypínač s doutnavkou (1S,1So)</t>
  </si>
  <si>
    <t>34539021</t>
  </si>
  <si>
    <t>přístroj ovládače zapínacího, řazení 1/0, 1/0S, 1/0So bezšroubové svorky</t>
  </si>
  <si>
    <t>1706975378</t>
  </si>
  <si>
    <t>Poznámka k položce:_x000d_
 tlačítko s doutnavkou(1/0S,1/0So)</t>
  </si>
  <si>
    <t>-769034183</t>
  </si>
  <si>
    <t>-824331913</t>
  </si>
  <si>
    <t>1190734307</t>
  </si>
  <si>
    <t>-114277468</t>
  </si>
  <si>
    <t>1784767934</t>
  </si>
  <si>
    <t>616846318</t>
  </si>
  <si>
    <t>1726388177</t>
  </si>
  <si>
    <t>384997643</t>
  </si>
  <si>
    <t>-687653591</t>
  </si>
  <si>
    <t>181508127</t>
  </si>
  <si>
    <t>-2103680231</t>
  </si>
  <si>
    <t>-2016032701</t>
  </si>
  <si>
    <t>918499452</t>
  </si>
  <si>
    <t>996266869</t>
  </si>
  <si>
    <t>146989550</t>
  </si>
  <si>
    <t>-1184331397</t>
  </si>
  <si>
    <t>631088760</t>
  </si>
  <si>
    <t>1282154062</t>
  </si>
  <si>
    <t>-1813999558</t>
  </si>
  <si>
    <t>-107590278</t>
  </si>
  <si>
    <t>-1713802969</t>
  </si>
  <si>
    <t>-7761105</t>
  </si>
  <si>
    <t>1756719598</t>
  </si>
  <si>
    <t>-514983821</t>
  </si>
  <si>
    <t>654609404</t>
  </si>
  <si>
    <t>-1866324991</t>
  </si>
  <si>
    <t>Pol10R</t>
  </si>
  <si>
    <t>10B-1N-030AC Proudový chránič s nadproudovou ochranou</t>
  </si>
  <si>
    <t>-2045765531</t>
  </si>
  <si>
    <t>1734594840</t>
  </si>
  <si>
    <t>-1094849972</t>
  </si>
  <si>
    <t>1762809539</t>
  </si>
  <si>
    <t>1751513342</t>
  </si>
  <si>
    <t>1376574829</t>
  </si>
  <si>
    <t>-2028644462</t>
  </si>
  <si>
    <t>-1032865823</t>
  </si>
  <si>
    <t>-1004164209</t>
  </si>
  <si>
    <t>Pol65</t>
  </si>
  <si>
    <t>B_LED 20W, 4000K IP54</t>
  </si>
  <si>
    <t>-462295162</t>
  </si>
  <si>
    <t>-779099053</t>
  </si>
  <si>
    <t>514394100</t>
  </si>
  <si>
    <t>2056986678</t>
  </si>
  <si>
    <t>-503833800</t>
  </si>
  <si>
    <t>-471637194</t>
  </si>
  <si>
    <t>1428868947</t>
  </si>
  <si>
    <t>1925999998</t>
  </si>
  <si>
    <t>-841182148</t>
  </si>
  <si>
    <t>-506754282</t>
  </si>
  <si>
    <t>707358504</t>
  </si>
  <si>
    <t>SO 02 - 3 - gymnázium a školní jídelna - Plyn, UT, ZTI</t>
  </si>
  <si>
    <t xml:space="preserve">HSV - Práce a dodávky HSV   </t>
  </si>
  <si>
    <t xml:space="preserve">    8 - Trubní vedení   </t>
  </si>
  <si>
    <t xml:space="preserve">    725 - Zdravotechnika - zařizovací předměty   </t>
  </si>
  <si>
    <t xml:space="preserve">    726 - Zdravotechnika - předstěnové instalace   </t>
  </si>
  <si>
    <t xml:space="preserve">    735 - Ústřední vytápění - otopná tělesa   </t>
  </si>
  <si>
    <t xml:space="preserve">Práce a dodávky HSV   </t>
  </si>
  <si>
    <t xml:space="preserve">Trubní vedení   </t>
  </si>
  <si>
    <t>877265211</t>
  </si>
  <si>
    <t>Montáž tvarovek z tvrdého PVC-systém KG nebo z polypropylenu-systém KG 2000 jednoosé DN 110</t>
  </si>
  <si>
    <t>-75807650</t>
  </si>
  <si>
    <t>28611944</t>
  </si>
  <si>
    <t>čistící kus kanalizační PVC DN 110</t>
  </si>
  <si>
    <t>252046860</t>
  </si>
  <si>
    <t>877275211</t>
  </si>
  <si>
    <t>Montáž tvarovek z tvrdého PVC-systém KG nebo z polypropylenu-systém KG 2000 jednoosé DN 125</t>
  </si>
  <si>
    <t>-274288165</t>
  </si>
  <si>
    <t>28611356</t>
  </si>
  <si>
    <t>koleno kanalizační PVC KG 125x45°</t>
  </si>
  <si>
    <t>1427316980</t>
  </si>
  <si>
    <t>28611502</t>
  </si>
  <si>
    <t>redukce kanalizační PVC 125/110</t>
  </si>
  <si>
    <t>1826021190</t>
  </si>
  <si>
    <t>877275221</t>
  </si>
  <si>
    <t>Montáž tvarovek z tvrdého PVC-systém KG nebo z polypropylenu-systém KG 2000 dvouosé DN 125</t>
  </si>
  <si>
    <t>-298722592</t>
  </si>
  <si>
    <t>28611389</t>
  </si>
  <si>
    <t>odbočka kanalizační PVC s hrdlem 125/125/45°</t>
  </si>
  <si>
    <t>1056939861</t>
  </si>
  <si>
    <t>877315211</t>
  </si>
  <si>
    <t>Montáž tvarovek z tvrdého PVC-systém KG nebo z polypropylenu-systém KG 2000 jednoosé DN 160</t>
  </si>
  <si>
    <t>-549303889</t>
  </si>
  <si>
    <t>28611361</t>
  </si>
  <si>
    <t>koleno kanalizační PVC KG 160x45°</t>
  </si>
  <si>
    <t>-288138653</t>
  </si>
  <si>
    <t>877355211</t>
  </si>
  <si>
    <t>Montáž tvarovek z tvrdého PVC-systém KG nebo z polypropylenu-systém KG 2000 jednoosé DN 200</t>
  </si>
  <si>
    <t>1914116556</t>
  </si>
  <si>
    <t>28611508</t>
  </si>
  <si>
    <t>redukce kanalizační PVC 200/160</t>
  </si>
  <si>
    <t>-1631486556</t>
  </si>
  <si>
    <t>877355221</t>
  </si>
  <si>
    <t>Montáž tvarovek z tvrdého PVC-systém KG nebo z polypropylenu-systém KG 2000 dvouosé DN 200</t>
  </si>
  <si>
    <t>926138966</t>
  </si>
  <si>
    <t>28611918</t>
  </si>
  <si>
    <t>odbočka kanalizační PVC s hrdlem 200/160/45°</t>
  </si>
  <si>
    <t>-105734487</t>
  </si>
  <si>
    <t>721140802</t>
  </si>
  <si>
    <t>Demontáž potrubí litinové DN do 100</t>
  </si>
  <si>
    <t>960379416</t>
  </si>
  <si>
    <t>721140806</t>
  </si>
  <si>
    <t>Demontáž potrubí litinové DN přes 100 do 200</t>
  </si>
  <si>
    <t>782944093</t>
  </si>
  <si>
    <t>721140915</t>
  </si>
  <si>
    <t>Propojení potrubí odvětrávacího litinového (nebo plastového) a plastového DN 100</t>
  </si>
  <si>
    <t>-1953281332</t>
  </si>
  <si>
    <t>721140918</t>
  </si>
  <si>
    <t>Propojení potrubí litinového a plastového DN 200</t>
  </si>
  <si>
    <t>1084096709</t>
  </si>
  <si>
    <t>721173402</t>
  </si>
  <si>
    <t>Potrubí kanalizační z PVC SN 4 svodné DN 125</t>
  </si>
  <si>
    <t>760311542</t>
  </si>
  <si>
    <t>721173403</t>
  </si>
  <si>
    <t>Potrubí kanalizační z PVC SN 4 svodné DN 160</t>
  </si>
  <si>
    <t>-54850505</t>
  </si>
  <si>
    <t>721173404</t>
  </si>
  <si>
    <t>Potrubí kanalizační z PVC SN 4 svodné DN 200</t>
  </si>
  <si>
    <t>-1047681642</t>
  </si>
  <si>
    <t>-611017860</t>
  </si>
  <si>
    <t>721174043</t>
  </si>
  <si>
    <t>Potrubí kanalizační z PP připojovací DN 50</t>
  </si>
  <si>
    <t>-1747314118</t>
  </si>
  <si>
    <t>721174045</t>
  </si>
  <si>
    <t>Potrubí kanalizační z PP připojovací DN 110</t>
  </si>
  <si>
    <t>696156541</t>
  </si>
  <si>
    <t>721194104</t>
  </si>
  <si>
    <t>Vyvedení a upevnění odpadních výpustek DN 40</t>
  </si>
  <si>
    <t>-638247663</t>
  </si>
  <si>
    <t>721194105</t>
  </si>
  <si>
    <t>Vyvedení a upevnění odpadních výpustek DN 50</t>
  </si>
  <si>
    <t>-1818149689</t>
  </si>
  <si>
    <t>721194109</t>
  </si>
  <si>
    <t>Vyvedení a upevnění odpadních výpustek DN 110</t>
  </si>
  <si>
    <t>-149218837</t>
  </si>
  <si>
    <t>721210813</t>
  </si>
  <si>
    <t>Demontáž vpustí podlahových DN 100</t>
  </si>
  <si>
    <t>1311169980</t>
  </si>
  <si>
    <t>721211421</t>
  </si>
  <si>
    <t>Vpusť podlahová se svislým odtokem DN 50/75/110 mřížka nerez 115x115</t>
  </si>
  <si>
    <t>-395392257</t>
  </si>
  <si>
    <t>721212122</t>
  </si>
  <si>
    <t>Odtokový sprchový žlab délky 650 mm s krycím roštem a zápachovou uzávěrkou</t>
  </si>
  <si>
    <t>255852898</t>
  </si>
  <si>
    <t>-1601796990</t>
  </si>
  <si>
    <t>721290111</t>
  </si>
  <si>
    <t>Zkouška těsnosti potrubí kanalizace vodou DN do 125</t>
  </si>
  <si>
    <t>1205371286</t>
  </si>
  <si>
    <t>721290112</t>
  </si>
  <si>
    <t>Zkouška těsnosti potrubí kanalizace vodou DN 150/DN 200</t>
  </si>
  <si>
    <t>1211552190</t>
  </si>
  <si>
    <t>721290822</t>
  </si>
  <si>
    <t>Přemístění vnitrostaveništní demontovaných hmot vnitřní kanalizace v objektech v přes 6 do 12 m</t>
  </si>
  <si>
    <t>685841995</t>
  </si>
  <si>
    <t>721R</t>
  </si>
  <si>
    <t>Zednické přípomoce pro vnitřní kanalizaci</t>
  </si>
  <si>
    <t>1049624402</t>
  </si>
  <si>
    <t>1923702375</t>
  </si>
  <si>
    <t>722130801</t>
  </si>
  <si>
    <t>Demontáž potrubí ocelové pozinkované závitové DN do 25</t>
  </si>
  <si>
    <t>79711152</t>
  </si>
  <si>
    <t>722131933</t>
  </si>
  <si>
    <t>Potrubí pozinkované závitové (nebo plastové) propojení potrubí DN 25</t>
  </si>
  <si>
    <t>151866779</t>
  </si>
  <si>
    <t>-1753643755</t>
  </si>
  <si>
    <t>1085069044</t>
  </si>
  <si>
    <t>-500084197</t>
  </si>
  <si>
    <t>722174022</t>
  </si>
  <si>
    <t>Potrubí vodovodní plastové PPR svar polyfúze PN 20 D 20x3,4 mm</t>
  </si>
  <si>
    <t>-1181014898</t>
  </si>
  <si>
    <t>722174023</t>
  </si>
  <si>
    <t>Potrubí vodovodní plastové PPR svar polyfúze PN 20 D 25x4,2 mm</t>
  </si>
  <si>
    <t>-1873088413</t>
  </si>
  <si>
    <t>722174062</t>
  </si>
  <si>
    <t>Potrubí vodovodní plastové křížení PPR svar polyfúze PN 20 D 20x3,4 mm</t>
  </si>
  <si>
    <t>-1812054512</t>
  </si>
  <si>
    <t>722181221</t>
  </si>
  <si>
    <t>Ochrana vodovodního potrubí přilepenými termoizolačními trubicemi z PE tl přes 6 do 9 mm DN do 22 mm</t>
  </si>
  <si>
    <t>525225130</t>
  </si>
  <si>
    <t>486430413</t>
  </si>
  <si>
    <t>722181232</t>
  </si>
  <si>
    <t>Ochrana vodovodního potrubí přilepenými termoizolačními trubicemi z PE tl přes 9 do 13 mm DN přes 22 do 45 mm</t>
  </si>
  <si>
    <t>2047782067</t>
  </si>
  <si>
    <t>1451571453</t>
  </si>
  <si>
    <t>-413264144</t>
  </si>
  <si>
    <t>1843506996</t>
  </si>
  <si>
    <t>404401916</t>
  </si>
  <si>
    <t>722232061</t>
  </si>
  <si>
    <t>Kohout kulový přímý G 1/2" PN 42 do 185°C vnitřní závit s vypouštěním</t>
  </si>
  <si>
    <t>-397296059</t>
  </si>
  <si>
    <t>-1954565247</t>
  </si>
  <si>
    <t>1082756952</t>
  </si>
  <si>
    <t>722290821</t>
  </si>
  <si>
    <t>Přemístění vnitrostaveništní demontovaných hmot pro vnitřní vodovod v objektech v do 6 m</t>
  </si>
  <si>
    <t>1697436654</t>
  </si>
  <si>
    <t>722R</t>
  </si>
  <si>
    <t>Zednické přípomoce pro vnitřní vodovod</t>
  </si>
  <si>
    <t>-117967453</t>
  </si>
  <si>
    <t>1807356000</t>
  </si>
  <si>
    <t>984178613</t>
  </si>
  <si>
    <t>-1356823093</t>
  </si>
  <si>
    <t>1014469676</t>
  </si>
  <si>
    <t>-310640637</t>
  </si>
  <si>
    <t>723111205</t>
  </si>
  <si>
    <t>Potrubí ocelové závitové černé bezešvé svařované běžné DN 32</t>
  </si>
  <si>
    <t>-1588330103</t>
  </si>
  <si>
    <t>-103264336</t>
  </si>
  <si>
    <t>67801827</t>
  </si>
  <si>
    <t>723120809</t>
  </si>
  <si>
    <t>Demontáž potrubí ocelové závitové svařované DN přes 50 do 80</t>
  </si>
  <si>
    <t>1591366539</t>
  </si>
  <si>
    <t>237840175</t>
  </si>
  <si>
    <t>723150314</t>
  </si>
  <si>
    <t>Potrubí ocelové hladké černé bezešvé spojované svařováním tvářené za tepla D 89x3,6 mm</t>
  </si>
  <si>
    <t>-1398230261</t>
  </si>
  <si>
    <t>723150365</t>
  </si>
  <si>
    <t>Chránička D 38x2,6 mm</t>
  </si>
  <si>
    <t>-1309992300</t>
  </si>
  <si>
    <t>723150366</t>
  </si>
  <si>
    <t>Chránička D 44,5x3,2 mm</t>
  </si>
  <si>
    <t>-1980764554</t>
  </si>
  <si>
    <t>723150368</t>
  </si>
  <si>
    <t>Chránička D 76x3,2 mm</t>
  </si>
  <si>
    <t>1132973463</t>
  </si>
  <si>
    <t>723150371</t>
  </si>
  <si>
    <t>Chránička D 108x4 mm</t>
  </si>
  <si>
    <t>1629406237</t>
  </si>
  <si>
    <t>723160204</t>
  </si>
  <si>
    <t>Přípojka k plynoměru spojované na závit bez ochozu G 1"</t>
  </si>
  <si>
    <t>-2111779332</t>
  </si>
  <si>
    <t>723160334</t>
  </si>
  <si>
    <t>Rozpěrka přípojek plynoměru G 1"</t>
  </si>
  <si>
    <t>249819254</t>
  </si>
  <si>
    <t>-1653326372</t>
  </si>
  <si>
    <t>723190918</t>
  </si>
  <si>
    <t>Propojení plynového potrubí navařením DN 80</t>
  </si>
  <si>
    <t>1088277744</t>
  </si>
  <si>
    <t>Ventil vzorkovací rohový G 3/4" PN 5 s vnějším závitem</t>
  </si>
  <si>
    <t>262638586</t>
  </si>
  <si>
    <t>1578664313</t>
  </si>
  <si>
    <t>-659820594</t>
  </si>
  <si>
    <t>723231164</t>
  </si>
  <si>
    <t>Kohout kulový přímý G 1" PN 42 do 185°C plnoprůtokový vnitřní závit těžká řada</t>
  </si>
  <si>
    <t>1679013178</t>
  </si>
  <si>
    <t>723231167</t>
  </si>
  <si>
    <t>Kohout kulový přímý G 2" PN 42 do 185°C plnoprůtokový vnitřní závit těžká řada</t>
  </si>
  <si>
    <t>-2591044</t>
  </si>
  <si>
    <t>723234351</t>
  </si>
  <si>
    <t>Skříňka ocelová 1000x1000x400 mm pro plynový bezpečnostní havarijní uzávěr</t>
  </si>
  <si>
    <t>-244406378</t>
  </si>
  <si>
    <t>723239106</t>
  </si>
  <si>
    <t>Montáž armatur plynovodních se dvěma závity G 2" ostatní typ</t>
  </si>
  <si>
    <t>-69066419</t>
  </si>
  <si>
    <t>55138966</t>
  </si>
  <si>
    <t>plynový havarijní bezpečnostní uzávěr 2"</t>
  </si>
  <si>
    <t>-2116459389</t>
  </si>
  <si>
    <t>723261912</t>
  </si>
  <si>
    <t>Montáž plynoměrů G-2, G-4 maximální průtok 6 m3/hod.</t>
  </si>
  <si>
    <t>1563079585</t>
  </si>
  <si>
    <t>38822269</t>
  </si>
  <si>
    <t>plynoměr membránový nízkotlaký se šroubením Qmax 6m3/h, PN 0,05MPa, rozteč 100</t>
  </si>
  <si>
    <t>1113712974</t>
  </si>
  <si>
    <t>-669922356</t>
  </si>
  <si>
    <t>1189661851</t>
  </si>
  <si>
    <t>1096419261</t>
  </si>
  <si>
    <t>1039528587</t>
  </si>
  <si>
    <t>1960984931</t>
  </si>
  <si>
    <t>725</t>
  </si>
  <si>
    <t xml:space="preserve">Zdravotechnika - zařizovací předměty   </t>
  </si>
  <si>
    <t>725110814</t>
  </si>
  <si>
    <t>Demontáž klozetu Kombi</t>
  </si>
  <si>
    <t>-1976198716</t>
  </si>
  <si>
    <t>725112022</t>
  </si>
  <si>
    <t>Klozet keramický závěsný na nosné stěny s hlubokým splachováním odpad vodorovný</t>
  </si>
  <si>
    <t>-1760929054</t>
  </si>
  <si>
    <t>725210821</t>
  </si>
  <si>
    <t>Demontáž umyvadel bez výtokových armatur</t>
  </si>
  <si>
    <t>-651751782</t>
  </si>
  <si>
    <t>725211602</t>
  </si>
  <si>
    <t>Umyvadlo keramické bílé šířky 550 mm bez krytu na sifon připevněné na stěnu šrouby</t>
  </si>
  <si>
    <t>1806605741</t>
  </si>
  <si>
    <t>725244312</t>
  </si>
  <si>
    <t>Zástěna sprchová rámová se skleněnou výplní tl. 4 a 5 mm dveře posuvné jednodílné do niky šířky 900 mm</t>
  </si>
  <si>
    <t>-813078426</t>
  </si>
  <si>
    <t>725330820</t>
  </si>
  <si>
    <t>Demontáž výlevka diturvitová</t>
  </si>
  <si>
    <t>-1551784046</t>
  </si>
  <si>
    <t>725331111</t>
  </si>
  <si>
    <t>Výlevka bez výtokových armatur keramická se sklopnou plastovou mřížkou 500 mm</t>
  </si>
  <si>
    <t>728366593</t>
  </si>
  <si>
    <t>725590812</t>
  </si>
  <si>
    <t>Přemístění vnitrostaveništní demontovaných zařizovacích předmětů v objektech v přes 6 do 12 m</t>
  </si>
  <si>
    <t>1178216644</t>
  </si>
  <si>
    <t>725820801</t>
  </si>
  <si>
    <t>Demontáž baterie nástěnné do G 3 / 4</t>
  </si>
  <si>
    <t>-925575126</t>
  </si>
  <si>
    <t>725821315</t>
  </si>
  <si>
    <t>Baterie pro výlevku nástěnná páková s otáčivým plochým ústím a délkou ramínka 200 mm</t>
  </si>
  <si>
    <t>196904702</t>
  </si>
  <si>
    <t>725822611</t>
  </si>
  <si>
    <t>Baterie umyvadlová stojánková páková bez výpusti</t>
  </si>
  <si>
    <t>-333117936</t>
  </si>
  <si>
    <t>725841312</t>
  </si>
  <si>
    <t>Baterie sprchová nástěnná páková</t>
  </si>
  <si>
    <t>-179893906</t>
  </si>
  <si>
    <t>55145503</t>
  </si>
  <si>
    <t>sprchová hadice 1,5 m</t>
  </si>
  <si>
    <t>-1813383658</t>
  </si>
  <si>
    <t>55145511</t>
  </si>
  <si>
    <t>sprchová růžice</t>
  </si>
  <si>
    <t>1414572069</t>
  </si>
  <si>
    <t>55145515</t>
  </si>
  <si>
    <t>sprchová tyč Rail 1.0</t>
  </si>
  <si>
    <t>-2041602595</t>
  </si>
  <si>
    <t>998725101</t>
  </si>
  <si>
    <t>Přesun hmot tonážní pro zařizovací předměty v objektech v do 6 m</t>
  </si>
  <si>
    <t>-1834598914</t>
  </si>
  <si>
    <t>726</t>
  </si>
  <si>
    <t xml:space="preserve">Zdravotechnika - předstěnové instalace   </t>
  </si>
  <si>
    <t>726111031</t>
  </si>
  <si>
    <t>Instalační předstěna - klozet s ovládáním zepředu v 1080 mm závěsný do masivní zděné kce</t>
  </si>
  <si>
    <t>-1214456096</t>
  </si>
  <si>
    <t>998726111</t>
  </si>
  <si>
    <t>Přesun hmot tonážní pro instalační prefabrikáty v objektech v do 6 m</t>
  </si>
  <si>
    <t>-1419514573</t>
  </si>
  <si>
    <t>-1812700081</t>
  </si>
  <si>
    <t>kaskádová sestava 2 ks plynových kondenzačních závěsných kotlů pro vytápění (3,6-70,0 kW) včetně QAA75, hladina akustického výkonu kotle max. 62,0 dB(A), třída NOx 6 včetně příložného čidla teploty QAD36/101 a montážních rámů</t>
  </si>
  <si>
    <t>-1254467574</t>
  </si>
  <si>
    <t>Montáž odtahu spalin pro 2 plynové kotleNucený odtah spalin soustředným potrubím pro kondenzační kotel vodorovný 160/80 přes zeď</t>
  </si>
  <si>
    <t>160554691</t>
  </si>
  <si>
    <t>odkouření pro kaskádu plynových kondenzační kotlů 160/80 mm - viz projektová dokumntace</t>
  </si>
  <si>
    <t>514754435</t>
  </si>
  <si>
    <t>třívrstvý montovaný komín D 160 mm, mokrý provoz (W1) a přetlak (P1) s přívodem vzduchu, vložka D 160 mm polypropylen, opláštění nerez - viz projektová dokumentace</t>
  </si>
  <si>
    <t>-1756347792</t>
  </si>
  <si>
    <t>Montáž komínu pro kondenzační plynový kotle</t>
  </si>
  <si>
    <t>-1182582444</t>
  </si>
  <si>
    <t>-1571989165</t>
  </si>
  <si>
    <t>732113107</t>
  </si>
  <si>
    <t>Vyrovnávač dynamických tlaků DN 150 PN 6 hydraulický přírubový</t>
  </si>
  <si>
    <t>-1827219513</t>
  </si>
  <si>
    <t>732331625</t>
  </si>
  <si>
    <t>Nádoba tlaková expanzní pro topnou a chladicí soustavu s membránou závitové připojení PN 0,6 o objemu 400 l</t>
  </si>
  <si>
    <t>-2045956195</t>
  </si>
  <si>
    <t>-1457834070</t>
  </si>
  <si>
    <t>732422225</t>
  </si>
  <si>
    <t>Čerpadlo teplovodní mokroběžné přírubové DN 50 výtlak do 10 m průtok 10 m3/h jednodílné pro vytápění</t>
  </si>
  <si>
    <t>-1046440533</t>
  </si>
  <si>
    <t>-520393847</t>
  </si>
  <si>
    <t>1736380219</t>
  </si>
  <si>
    <t>-1607462241</t>
  </si>
  <si>
    <t>1932656364</t>
  </si>
  <si>
    <t>87993230</t>
  </si>
  <si>
    <t>733121122</t>
  </si>
  <si>
    <t>Potrubí ocelové hladké bezešvé nízkotlaké spojované svařováním D 76x3,2</t>
  </si>
  <si>
    <t>-1557291951</t>
  </si>
  <si>
    <t>1392702980</t>
  </si>
  <si>
    <t>514508333</t>
  </si>
  <si>
    <t>-1958096926</t>
  </si>
  <si>
    <t>733191913</t>
  </si>
  <si>
    <t>Zaslepení potrubí ocelového závitového zavařením a skováním DN 15</t>
  </si>
  <si>
    <t>1097296095</t>
  </si>
  <si>
    <t>Montáž potrubí ocelového hladkého při opravě D 76</t>
  </si>
  <si>
    <t>1663181056</t>
  </si>
  <si>
    <t>733231111R</t>
  </si>
  <si>
    <t>1133215722</t>
  </si>
  <si>
    <t>-1607441001</t>
  </si>
  <si>
    <t>-1965758899</t>
  </si>
  <si>
    <t>-2063591893</t>
  </si>
  <si>
    <t>-2053951432</t>
  </si>
  <si>
    <t>1170061494</t>
  </si>
  <si>
    <t>734109215</t>
  </si>
  <si>
    <t>Montáž armatury přírubové se dvěma přírubami PN 16 DN 65</t>
  </si>
  <si>
    <t>1529019138</t>
  </si>
  <si>
    <t>734109219</t>
  </si>
  <si>
    <t>Montáž armatury přírubové se dvěma přírubami PN 16 DN 150</t>
  </si>
  <si>
    <t>220878228</t>
  </si>
  <si>
    <t>734163447</t>
  </si>
  <si>
    <t>Separátor nečistot s magnety a izolací DN 65 přírubový včetně připojovacích armatur pro plynové kotle</t>
  </si>
  <si>
    <t>1944097380</t>
  </si>
  <si>
    <t>139</t>
  </si>
  <si>
    <t>-945777584</t>
  </si>
  <si>
    <t>140</t>
  </si>
  <si>
    <t>1719392974</t>
  </si>
  <si>
    <t>141</t>
  </si>
  <si>
    <t>919107055</t>
  </si>
  <si>
    <t>142</t>
  </si>
  <si>
    <t>734291247</t>
  </si>
  <si>
    <t>Filtr závitový přímý G 2 PN 16 do 130°C s vnitřními závity</t>
  </si>
  <si>
    <t>-1718302684</t>
  </si>
  <si>
    <t>143</t>
  </si>
  <si>
    <t>734292716</t>
  </si>
  <si>
    <t>Kohout kulový přímý G 1 1/4 PN 42 do 185°C vnitřní závit</t>
  </si>
  <si>
    <t>-621342889</t>
  </si>
  <si>
    <t>144</t>
  </si>
  <si>
    <t>-1246221369</t>
  </si>
  <si>
    <t>145</t>
  </si>
  <si>
    <t>-1026279615</t>
  </si>
  <si>
    <t>146</t>
  </si>
  <si>
    <t>-1297092780</t>
  </si>
  <si>
    <t>147</t>
  </si>
  <si>
    <t>-1491172045</t>
  </si>
  <si>
    <t>148</t>
  </si>
  <si>
    <t>1339405008</t>
  </si>
  <si>
    <t>149</t>
  </si>
  <si>
    <t>1728278880</t>
  </si>
  <si>
    <t>150</t>
  </si>
  <si>
    <t>1947561304</t>
  </si>
  <si>
    <t>151</t>
  </si>
  <si>
    <t>1523378179</t>
  </si>
  <si>
    <t>152</t>
  </si>
  <si>
    <t>-1295418066</t>
  </si>
  <si>
    <t>153</t>
  </si>
  <si>
    <t>31944407</t>
  </si>
  <si>
    <t>zátka litinová s vnějším závitem zinkovaná DN 5/4"</t>
  </si>
  <si>
    <t>2071900515</t>
  </si>
  <si>
    <t>154</t>
  </si>
  <si>
    <t>730597556</t>
  </si>
  <si>
    <t>735</t>
  </si>
  <si>
    <t xml:space="preserve">Ústřední vytápění - otopná tělesa   </t>
  </si>
  <si>
    <t>155</t>
  </si>
  <si>
    <t>735151821</t>
  </si>
  <si>
    <t>Demontáž otopného tělesa panelového dvouřadého dl do 1500 mm</t>
  </si>
  <si>
    <t>-1486849565</t>
  </si>
  <si>
    <t>156</t>
  </si>
  <si>
    <t>735890801</t>
  </si>
  <si>
    <t>Přemístění demontovaného otopného tělesa vodorovně 100 m v objektech výšky do 6 m</t>
  </si>
  <si>
    <t>-708121797</t>
  </si>
  <si>
    <t>157</t>
  </si>
  <si>
    <t>-1643555247</t>
  </si>
  <si>
    <t>158</t>
  </si>
  <si>
    <t>-480600110</t>
  </si>
  <si>
    <t>159</t>
  </si>
  <si>
    <t>1603050822</t>
  </si>
  <si>
    <t>160</t>
  </si>
  <si>
    <t>-1628564687</t>
  </si>
  <si>
    <t>161</t>
  </si>
  <si>
    <t>-407188329</t>
  </si>
  <si>
    <t>162</t>
  </si>
  <si>
    <t>-1019381940</t>
  </si>
  <si>
    <t>163</t>
  </si>
  <si>
    <t>-1658741076</t>
  </si>
  <si>
    <t>164</t>
  </si>
  <si>
    <t>271847950</t>
  </si>
  <si>
    <t>SO 03 - tělocvična</t>
  </si>
  <si>
    <t>SO 03 - 1 - tělocvična - stavební část</t>
  </si>
  <si>
    <t xml:space="preserve">    4 - Vodorovné konstrukce</t>
  </si>
  <si>
    <t xml:space="preserve">    5 - Komunikace pozemní</t>
  </si>
  <si>
    <t xml:space="preserve">    8 - Trubní vedení</t>
  </si>
  <si>
    <t xml:space="preserve">    776 - Podlahy povlakové</t>
  </si>
  <si>
    <t>113106123</t>
  </si>
  <si>
    <t>Rozebrání dlažeb ze zámkových dlaždic komunikací pro pěší ručně</t>
  </si>
  <si>
    <t>-2100252705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</si>
  <si>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</si>
  <si>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1,2*1</t>
  </si>
  <si>
    <t>113107324</t>
  </si>
  <si>
    <t>Odstranění podkladu z kameniva drceného tl přes 300 do 400 mm strojně pl do 50 m2</t>
  </si>
  <si>
    <t>260164362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</si>
  <si>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</si>
  <si>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1,5*1,5</t>
  </si>
  <si>
    <t>113107343</t>
  </si>
  <si>
    <t>Odstranění podkladu živičného tl přes 100 do 150 mm strojně pl do 50 m2</t>
  </si>
  <si>
    <t>1774131491</t>
  </si>
  <si>
    <t>Odstranění podkladů nebo krytů strojně plochy jednotlivě do 50 m2 s přemístěním hmot na skládku na vzdálenost do 3 m nebo s naložením na dopravní prostředek živičných, o tl. vrstvy přes 100 do 150 mm</t>
  </si>
  <si>
    <t>119001412</t>
  </si>
  <si>
    <t>Dočasné zajištění potrubí betonového, ŽB nebo kameninového DN přes 200 do 500 mm</t>
  </si>
  <si>
    <t>85530802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</si>
  <si>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</si>
  <si>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119001421</t>
  </si>
  <si>
    <t>Dočasné zajištění kabelů a kabelových tratí ze 3 volně ložených kabelů</t>
  </si>
  <si>
    <t>-829598792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</si>
  <si>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</si>
  <si>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121151103</t>
  </si>
  <si>
    <t>Sejmutí ornice plochy do 100 m2 tl vrstvy do 200 mm strojně</t>
  </si>
  <si>
    <t>532536049</t>
  </si>
  <si>
    <t>Sejmutí ornice strojně při souvislé ploše do 100 m2, tl. vrstvy do 200 mm</t>
  </si>
  <si>
    <t>131213711</t>
  </si>
  <si>
    <t>Hloubení zapažených jam v soudržných horninách třídy těžitelnosti I skupiny 3 ručně</t>
  </si>
  <si>
    <t>1266507486</t>
  </si>
  <si>
    <t>Hloubení zapažených jam ručně s urovnáním dna do předepsaného profilu a spádu v hornině třídy těžitelnosti I skupiny 3 soudržných</t>
  </si>
  <si>
    <t>1,5*1,5*1,3</t>
  </si>
  <si>
    <t>132251101</t>
  </si>
  <si>
    <t>Hloubení rýh nezapažených š do 800 mm v hornině třídy těžitelnosti I skupiny 3 objem do 20 m3 strojně</t>
  </si>
  <si>
    <t>-291948525</t>
  </si>
  <si>
    <t>Hloubení nezapažených rýh šířky do 800 mm strojně s urovnáním dna do předepsaného profilu a spádu v hornině třídy těžitelnosti I skupiny 3 do 20 m3</t>
  </si>
  <si>
    <t>10,5*0,4*1</t>
  </si>
  <si>
    <t>1321765110</t>
  </si>
  <si>
    <t>6*0,4*0,6</t>
  </si>
  <si>
    <t>141721211</t>
  </si>
  <si>
    <t>Řízený zemní protlak délky do 50 m hl do 6 m s protlačením potrubí průměru vrtu do 90 mm v hornině třídy těžitelnosti I a II skupiny 1 až 4</t>
  </si>
  <si>
    <t>522780587</t>
  </si>
  <si>
    <t>Řízený zemní protlak délky protlaku do 50 m v hornině třídy těžitelnosti I a II, skupiny 1 až 4 včetně protlačení trub v hloubce do 6 m průměru vrtu do 90 mm</t>
  </si>
  <si>
    <t>-2136903333</t>
  </si>
  <si>
    <t>1,44-6*0,4*0,3</t>
  </si>
  <si>
    <t>-795997536</t>
  </si>
  <si>
    <t>0,36*2 'Přepočtené koeficientem množství</t>
  </si>
  <si>
    <t>-1969681749</t>
  </si>
  <si>
    <t>"kasnalizace" 0,72</t>
  </si>
  <si>
    <t>"přípojka" 10,5*0,35*0,4+1,5*1,5*0,35</t>
  </si>
  <si>
    <t>-1974683324</t>
  </si>
  <si>
    <t>2,978</t>
  </si>
  <si>
    <t>-2074160705</t>
  </si>
  <si>
    <t>"kanalizace" 6*0,4*0,3</t>
  </si>
  <si>
    <t>174151101</t>
  </si>
  <si>
    <t>Zásyp jam, šachet rýh nebo kolem objektů sypaninou se zhutněním</t>
  </si>
  <si>
    <t>-45793047</t>
  </si>
  <si>
    <t>Zásyp sypaninou z jakékoliv horniny strojně s uložením výkopku ve vrstvách se zhutněním jam, šachet, rýh nebo kolem objektů v těchto vykopávkách</t>
  </si>
  <si>
    <t>"přípojka" 10*0,4*0,3</t>
  </si>
  <si>
    <t>"st.jáma" 1,5*1,5*0,3</t>
  </si>
  <si>
    <t>174151102</t>
  </si>
  <si>
    <t>Zásyp v prostoru s omezeným pohybem stroje sypaninou se zhutněním</t>
  </si>
  <si>
    <t>2100148196</t>
  </si>
  <si>
    <t>Zásyp sypaninou z jakékoliv horniny strojně s uložením výkopku ve vrstvách se zhutněním v prostorách s omezeným pohybem stroje s urovnáním povrchu zásypu</t>
  </si>
  <si>
    <t>"přípojka" 10*0,4*0,7</t>
  </si>
  <si>
    <t>"st.jáma" 1,5*1,5*0,2</t>
  </si>
  <si>
    <t>484022702</t>
  </si>
  <si>
    <t>"přípojka" 1,05*0,4*0,35+1,5*1,5*0,35</t>
  </si>
  <si>
    <t>"kanalizac" 6*0,4*0,3-0,08*0,08*3,15*6</t>
  </si>
  <si>
    <t>1242892755</t>
  </si>
  <si>
    <t>1,534*2 'Přepočtené koeficientem množství</t>
  </si>
  <si>
    <t>181351003</t>
  </si>
  <si>
    <t>Rozprostření ornice tl vrstvy do 200 mm pl do 100 m2 v rovině nebo ve svahu do 1:5 strojně</t>
  </si>
  <si>
    <t>1189551014</t>
  </si>
  <si>
    <t>Rozprostření a urovnání ornice v rovině nebo ve svahu sklonu do 1:5 strojně při souvislé ploše do 100 m2, tl. vrstvy do 200 mm</t>
  </si>
  <si>
    <t>10,5*0,4</t>
  </si>
  <si>
    <t>464321966</t>
  </si>
  <si>
    <t>2,9*2,4-0,8*2</t>
  </si>
  <si>
    <t>Vodorovné konstrukce</t>
  </si>
  <si>
    <t>451572111</t>
  </si>
  <si>
    <t>Lože pod potrubí otevřený výkop z kameniva drobného těženého</t>
  </si>
  <si>
    <t>-658195231</t>
  </si>
  <si>
    <t>Lože pod potrubí, stoky a drobné objekty v otevřeném výkopu z kameniva drobného těženého 0 až 4 mm</t>
  </si>
  <si>
    <t>10,5*0,1*0,4+1,5*1,5*0,1</t>
  </si>
  <si>
    <t>Komunikace pozemní</t>
  </si>
  <si>
    <t>566901143</t>
  </si>
  <si>
    <t>Vyspravení podkladu po překopech inženýrských sítí plochy do 15 m2 kamenivem hrubým drceným tl. 200 mm</t>
  </si>
  <si>
    <t>-26436146</t>
  </si>
  <si>
    <t>Vyspravení podkladu po překopech inženýrských sítí plochy do 15 m2 s rozprostřením a zhutněním kamenivem hrubým drceným tl. 200 mm</t>
  </si>
  <si>
    <t>"dvě vrstvy" 1,5*1,5*2</t>
  </si>
  <si>
    <t>572340111</t>
  </si>
  <si>
    <t>Vyspravení krytu komunikací po překopech pl do 15 m2 asfaltovým betonem ACO (AB) tl přes 30 do 50 mm</t>
  </si>
  <si>
    <t>792616548</t>
  </si>
  <si>
    <t>Vyspravení krytu komunikací po překopech inženýrských sítí plochy do 15 m2 asfaltovým betonem ACO (AB), po zhutnění tl. přes 30 do 50 mm</t>
  </si>
  <si>
    <t>-1814844651</t>
  </si>
  <si>
    <t>-80521466</t>
  </si>
  <si>
    <t>225696955</t>
  </si>
  <si>
    <t>-1601465853</t>
  </si>
  <si>
    <t>3*0,25</t>
  </si>
  <si>
    <t>-396338050</t>
  </si>
  <si>
    <t>-181362050</t>
  </si>
  <si>
    <t>-992196006</t>
  </si>
  <si>
    <t>-1800860735</t>
  </si>
  <si>
    <t>3*6+2,4*1,5</t>
  </si>
  <si>
    <t>-1054692769</t>
  </si>
  <si>
    <t>Poznámka k položce:_x000d_
začištění KZS kolem HUP a potrubí včetně doplnění KZP</t>
  </si>
  <si>
    <t>0,7*4+0,5</t>
  </si>
  <si>
    <t>-1054622407</t>
  </si>
  <si>
    <t>Poznámka k položce:_x000d_
podkladní a vrchní mazanina</t>
  </si>
  <si>
    <t>6*0,6*0,12</t>
  </si>
  <si>
    <t>849295665</t>
  </si>
  <si>
    <t>-294285559</t>
  </si>
  <si>
    <t>Trubní vedení</t>
  </si>
  <si>
    <t>899721111</t>
  </si>
  <si>
    <t>Signalizační vodič DN do 150 mm na potrubí</t>
  </si>
  <si>
    <t>444121731</t>
  </si>
  <si>
    <t>Signalizační vodič na potrubí DN do 150 mm</t>
  </si>
  <si>
    <t>10,5+8,5+1,3*2</t>
  </si>
  <si>
    <t>899722111</t>
  </si>
  <si>
    <t>Krytí potrubí z plastů výstražnou fólií z PVC 20 cm</t>
  </si>
  <si>
    <t>-917925656</t>
  </si>
  <si>
    <t>Krytí potrubí z plastů výstražnou fólií z PVC šířky 20 cm</t>
  </si>
  <si>
    <t>919735113</t>
  </si>
  <si>
    <t>Řezání stávajícího živičného krytu hl přes 100 do 150 mm</t>
  </si>
  <si>
    <t>-1563929377</t>
  </si>
  <si>
    <t>Řezání stávajícího živičného krytu nebo podkladu hloubky přes 100 do 150 mm</t>
  </si>
  <si>
    <t>1,5*4</t>
  </si>
  <si>
    <t>-1580007572</t>
  </si>
  <si>
    <t>1,2*10,5</t>
  </si>
  <si>
    <t>1720385286</t>
  </si>
  <si>
    <t>-577387453</t>
  </si>
  <si>
    <t>Poznámka k položce:_x000d_
dle požární zprávy</t>
  </si>
  <si>
    <t>751347155</t>
  </si>
  <si>
    <t>"kanalizace" 6*0,6*0,12</t>
  </si>
  <si>
    <t>97 - R-pol</t>
  </si>
  <si>
    <t>Probourání otvoru pro odtah spalin přes skladbu střešního pláště (parotěstá zábrana, tepelná izolace, hydroizolace), DN do 300 mm včetně zpětného doplnění vrstev</t>
  </si>
  <si>
    <t>-1174571872</t>
  </si>
  <si>
    <t>2057152363</t>
  </si>
  <si>
    <t>971081521</t>
  </si>
  <si>
    <t>Vybourání otvorů v deskových příčkách pl do 1 m2 tl do 100 mm</t>
  </si>
  <si>
    <t>1051744917</t>
  </si>
  <si>
    <t>Vybourání otvorů v příčkách heraklitových, rabicových a jiných deskových plochy do 1 m2, tl. do 100 mm</t>
  </si>
  <si>
    <t xml:space="preserve">Poznámka k položce:_x000d_
Otvor v KZS pro osazení  HUPa přívodního potrubí</t>
  </si>
  <si>
    <t>0,8*0,8</t>
  </si>
  <si>
    <t>972054241</t>
  </si>
  <si>
    <t>Vybourání otvorů v ŽB stropech nebo klenbách pl do 0,09 m2 tl do 150 mm</t>
  </si>
  <si>
    <t>-441966426</t>
  </si>
  <si>
    <t>Vybourání otvorů ve stropech nebo klenbách železobetonových bez odstranění podlahy a násypu, plochy do 0,09 m2, tl. do 150 mm</t>
  </si>
  <si>
    <t>Poznámka k položce:_x000d_
pro třísložkový komín</t>
  </si>
  <si>
    <t>973031151</t>
  </si>
  <si>
    <t>Vysekání výklenků ve zdivu cihelném na MV nebo MVC pl přes 0,25 m2</t>
  </si>
  <si>
    <t>1849214053</t>
  </si>
  <si>
    <t>Vysekání výklenků nebo kapes ve zdivu z cihel na maltu vápennou nebo vápenocementovou výklenků, pohledové plochy přes 0,25 m2</t>
  </si>
  <si>
    <t>Poznámka k položce:_x000d_
pro HUP</t>
  </si>
  <si>
    <t>0,7*0,7*0,25</t>
  </si>
  <si>
    <t>973031812</t>
  </si>
  <si>
    <t>Vysekání kapes ve zdivu cihelném na MV nebo MVC pro zavázání příček tl do 100 mm</t>
  </si>
  <si>
    <t>-2032629876</t>
  </si>
  <si>
    <t>Vysekání výklenků nebo kapes ve zdivu z cihel na maltu vápennou nebo vápenocementovou kapes pro zavázání nových příček, tl. do 100 mm</t>
  </si>
  <si>
    <t>2*2,9</t>
  </si>
  <si>
    <t>-944171835</t>
  </si>
  <si>
    <t>389083503</t>
  </si>
  <si>
    <t>977151115</t>
  </si>
  <si>
    <t>Jádrové vrty diamantovými korunkami do stavebních materiálů D přes 60 do 70 mm</t>
  </si>
  <si>
    <t>-63553930</t>
  </si>
  <si>
    <t>Jádrové vrty diamantovými korunkami do stavebních materiálů (železobetonu, betonu, cihel, obkladů, dlažeb, kamene) průměru přes 60 do 70 mm</t>
  </si>
  <si>
    <t>977151121</t>
  </si>
  <si>
    <t>Jádrové vrty diamantovými korunkami do stavebních materiálů D přes 110 do 120 mm</t>
  </si>
  <si>
    <t>1083523923</t>
  </si>
  <si>
    <t>Jádrové vrty diamantovými korunkami do stavebních materiálů (železobetonu, betonu, cihel, obkladů, dlažeb, kamene) průměru přes 110 do 120 mm</t>
  </si>
  <si>
    <t>Poznámka k položce:_x000d_
Zdivo + KZS</t>
  </si>
  <si>
    <t>977151125</t>
  </si>
  <si>
    <t>Jádrové vrty diamantovými korunkami do stavebních materiálů D přes 180 do 200 mm</t>
  </si>
  <si>
    <t>784383908</t>
  </si>
  <si>
    <t>Jádrové vrty diamantovými korunkami do stavebních materiálů (železobetonu, betonu, cihel, obkladů, dlažeb, kamene) průměru přes 180 do 200 mm</t>
  </si>
  <si>
    <t>0,4</t>
  </si>
  <si>
    <t>-825290084</t>
  </si>
  <si>
    <t>-1864662337</t>
  </si>
  <si>
    <t>1506035660</t>
  </si>
  <si>
    <t>402098107</t>
  </si>
  <si>
    <t>3,801*4 'Přepočtené koeficientem množství</t>
  </si>
  <si>
    <t>396567961</t>
  </si>
  <si>
    <t>-254974822</t>
  </si>
  <si>
    <t>649359164</t>
  </si>
  <si>
    <t>1209351573</t>
  </si>
  <si>
    <t>6*0,4</t>
  </si>
  <si>
    <t>484999338</t>
  </si>
  <si>
    <t>2,4*0,0003 'Přepočtené koeficientem množství</t>
  </si>
  <si>
    <t>-1997664464</t>
  </si>
  <si>
    <t>-1060168871</t>
  </si>
  <si>
    <t>2,4*1,1655 'Přepočtené koeficientem množství</t>
  </si>
  <si>
    <t>2087325157</t>
  </si>
  <si>
    <t>303032752</t>
  </si>
  <si>
    <t>-464477938</t>
  </si>
  <si>
    <t>1450389833</t>
  </si>
  <si>
    <t>1048982397</t>
  </si>
  <si>
    <t>42972835</t>
  </si>
  <si>
    <t>mřížka větrací kruhová nerezová se síťkou D 100mm</t>
  </si>
  <si>
    <t>1631959422</t>
  </si>
  <si>
    <t>-2106874520</t>
  </si>
  <si>
    <t>-1470586494</t>
  </si>
  <si>
    <t>42972888</t>
  </si>
  <si>
    <t>mřížka větrací kruhová nerezová se síťkou a krytem D 200mm</t>
  </si>
  <si>
    <t>1498085596</t>
  </si>
  <si>
    <t>mřížka větrací kruhová nerezová se síťkou a krytem D 150mm</t>
  </si>
  <si>
    <t>751525051</t>
  </si>
  <si>
    <t>Montáž potrubí plastového kruhového s přírubou D do 100 mm</t>
  </si>
  <si>
    <t>498877419</t>
  </si>
  <si>
    <t>Montáž potrubí plastového kruhového s přírubou, průměru do 100 mm</t>
  </si>
  <si>
    <t>42981649</t>
  </si>
  <si>
    <t>trouba pevná PVC D 100mm do 45°C</t>
  </si>
  <si>
    <t>-1300387002</t>
  </si>
  <si>
    <t>4,2*1,2 'Přepočtené koeficientem množství</t>
  </si>
  <si>
    <t>1164695472</t>
  </si>
  <si>
    <t>-1289618556</t>
  </si>
  <si>
    <t>-1692235079</t>
  </si>
  <si>
    <t>-1620968936</t>
  </si>
  <si>
    <t>-1109777107</t>
  </si>
  <si>
    <t>0,8*3</t>
  </si>
  <si>
    <t>-2104219381</t>
  </si>
  <si>
    <t>-1122749704</t>
  </si>
  <si>
    <t>-1513479321</t>
  </si>
  <si>
    <t>1531087419</t>
  </si>
  <si>
    <t>611112980</t>
  </si>
  <si>
    <t>1822917778</t>
  </si>
  <si>
    <t>-2052766986</t>
  </si>
  <si>
    <t>-1291633884</t>
  </si>
  <si>
    <t>-766050264</t>
  </si>
  <si>
    <t>1100851064</t>
  </si>
  <si>
    <t>771111011</t>
  </si>
  <si>
    <t>Vysátí podkladu před pokládkou dlažby</t>
  </si>
  <si>
    <t>50280449</t>
  </si>
  <si>
    <t>Příprava podkladu před provedením dlažby vysátí podlah</t>
  </si>
  <si>
    <t>10,6+6,5</t>
  </si>
  <si>
    <t>771121011</t>
  </si>
  <si>
    <t>Nátěr penetrační na podlahu</t>
  </si>
  <si>
    <t>115077428</t>
  </si>
  <si>
    <t>Příprava podkladu před provedením dlažby nátěr penetrační na podlahu</t>
  </si>
  <si>
    <t>771151011</t>
  </si>
  <si>
    <t>Samonivelační stěrka podlah pevnosti 20 MPa tl 3 mm</t>
  </si>
  <si>
    <t>-1049226899</t>
  </si>
  <si>
    <t>Příprava podkladu před provedením dlažby samonivelační stěrka min.pevnosti 20 MPa, tloušťky do 3 mm</t>
  </si>
  <si>
    <t>1261758750</t>
  </si>
  <si>
    <t>17,2+2*3-0,8*2-0,1*2-1-1-2,3</t>
  </si>
  <si>
    <t>156384322</t>
  </si>
  <si>
    <t>17,1</t>
  </si>
  <si>
    <t>-1141440132</t>
  </si>
  <si>
    <t>17,1+0,1*17,1</t>
  </si>
  <si>
    <t>18,81*1,1 'Přepočtené koeficientem množství</t>
  </si>
  <si>
    <t>-979624706</t>
  </si>
  <si>
    <t>776</t>
  </si>
  <si>
    <t>Podlahy povlakové</t>
  </si>
  <si>
    <t>776201811</t>
  </si>
  <si>
    <t>Demontáž lepených povlakových podlah bez podložky ručně</t>
  </si>
  <si>
    <t>-1938843411</t>
  </si>
  <si>
    <t>Demontáž povlakových podlahovin lepených ručně bez podložky</t>
  </si>
  <si>
    <t>10,6+6,5+0,1*3</t>
  </si>
  <si>
    <t>776410811</t>
  </si>
  <si>
    <t>Odstranění soklíků a lišt pryžových nebo plastových</t>
  </si>
  <si>
    <t>316685029</t>
  </si>
  <si>
    <t>Demontáž soklíků nebo lišt pryžových nebo plastových</t>
  </si>
  <si>
    <t>6*2+3*2-0,8</t>
  </si>
  <si>
    <t>-80612673</t>
  </si>
  <si>
    <t>1*1,6</t>
  </si>
  <si>
    <t>-2036952907</t>
  </si>
  <si>
    <t>1,6*1,1 'Přepočtené koeficientem množství</t>
  </si>
  <si>
    <t>-1953692710</t>
  </si>
  <si>
    <t>-82645938</t>
  </si>
  <si>
    <t>1,6+1</t>
  </si>
  <si>
    <t>-961190154</t>
  </si>
  <si>
    <t>1745715490</t>
  </si>
  <si>
    <t>0,8*2 'Přepočtené koeficientem množství</t>
  </si>
  <si>
    <t>-528930909</t>
  </si>
  <si>
    <t>"č.01" 3,5*3+3,5*3,4*2+3+3,4*2</t>
  </si>
  <si>
    <t>"č.02" 2,2*3,4*2+3*3,4*2-1,6*2-5*1,6</t>
  </si>
  <si>
    <t>-3*3,5*2</t>
  </si>
  <si>
    <t>-834004426</t>
  </si>
  <si>
    <t>2,3*2+0,8*0+2,4*2+1,5*2</t>
  </si>
  <si>
    <t>-1621931658</t>
  </si>
  <si>
    <t>15+2*3,2</t>
  </si>
  <si>
    <t>-1135561911</t>
  </si>
  <si>
    <t>21,4*1,05 'Přepočtené koeficientem množství</t>
  </si>
  <si>
    <t>-1556034455</t>
  </si>
  <si>
    <t>"SDK truhlík" 3,2*1,5</t>
  </si>
  <si>
    <t>SO 03 - 2 - tělocvična - EI</t>
  </si>
  <si>
    <t>1523962350</t>
  </si>
  <si>
    <t>1292799213</t>
  </si>
  <si>
    <t>-1740419853</t>
  </si>
  <si>
    <t>1764467268</t>
  </si>
  <si>
    <t>1275132310</t>
  </si>
  <si>
    <t>1083927182</t>
  </si>
  <si>
    <t>1127986979</t>
  </si>
  <si>
    <t>1122281544</t>
  </si>
  <si>
    <t>570692820</t>
  </si>
  <si>
    <t>94469483</t>
  </si>
  <si>
    <t>-204352648</t>
  </si>
  <si>
    <t>-211726759</t>
  </si>
  <si>
    <t>196679191</t>
  </si>
  <si>
    <t>22*1,05 'Přepočtené koeficientem množství</t>
  </si>
  <si>
    <t>118623153</t>
  </si>
  <si>
    <t>-1089048114</t>
  </si>
  <si>
    <t>30*1,05 'Přepočtené koeficientem množství</t>
  </si>
  <si>
    <t>-1992165593</t>
  </si>
  <si>
    <t>-1230692739</t>
  </si>
  <si>
    <t>-305215398</t>
  </si>
  <si>
    <t>1828699264</t>
  </si>
  <si>
    <t>-1988342511</t>
  </si>
  <si>
    <t>387253097</t>
  </si>
  <si>
    <t>25*1,05 'Přepočtené koeficientem množství</t>
  </si>
  <si>
    <t>603480637</t>
  </si>
  <si>
    <t>795387140</t>
  </si>
  <si>
    <t>675615235</t>
  </si>
  <si>
    <t>-984849863</t>
  </si>
  <si>
    <t>-914404894</t>
  </si>
  <si>
    <t>50*1,05 'Přepočtené koeficientem množství</t>
  </si>
  <si>
    <t>-1591752153</t>
  </si>
  <si>
    <t>-1938207464</t>
  </si>
  <si>
    <t>1096129806</t>
  </si>
  <si>
    <t>455548216</t>
  </si>
  <si>
    <t>100*1,05 'Přepočtené koeficientem množství</t>
  </si>
  <si>
    <t>34111036</t>
  </si>
  <si>
    <t>kabel instalační jádro Cu plné izolace PVC plášť PVC 450/750V (CYKY) 3x2,5mm2</t>
  </si>
  <si>
    <t>-748956216</t>
  </si>
  <si>
    <t>Poznámka k položce:_x000d_
CYKY-J 3x2.5 , pevně</t>
  </si>
  <si>
    <t>-650504175</t>
  </si>
  <si>
    <t>1934482219</t>
  </si>
  <si>
    <t>-1377971196</t>
  </si>
  <si>
    <t>-1279363930</t>
  </si>
  <si>
    <t>-773257492</t>
  </si>
  <si>
    <t>1548881686</t>
  </si>
  <si>
    <t>-911722114</t>
  </si>
  <si>
    <t>-529934096</t>
  </si>
  <si>
    <t>1054571672</t>
  </si>
  <si>
    <t>-2147020816</t>
  </si>
  <si>
    <t>-91900880</t>
  </si>
  <si>
    <t>1805145383</t>
  </si>
  <si>
    <t>-815563638</t>
  </si>
  <si>
    <t>459949316</t>
  </si>
  <si>
    <t>2008121726</t>
  </si>
  <si>
    <t>2022189721</t>
  </si>
  <si>
    <t>-812135650</t>
  </si>
  <si>
    <t>-639314724</t>
  </si>
  <si>
    <t>1373245036</t>
  </si>
  <si>
    <t>442848568</t>
  </si>
  <si>
    <t>-993854622</t>
  </si>
  <si>
    <t>-1654853731</t>
  </si>
  <si>
    <t>1540334158</t>
  </si>
  <si>
    <t>1618461996</t>
  </si>
  <si>
    <t>741313042</t>
  </si>
  <si>
    <t>Montáž zásuvka (polo)zapuštěná šroubové připojení 2P+PE dvojí zapojení - průběžná se zapojením vodičů</t>
  </si>
  <si>
    <t>-308236457</t>
  </si>
  <si>
    <t>Montáž zásuvek domovních se zapojením vodičů šroubové připojení polozapuštěných nebo zapuštěných 10/16 A, provedení 2P + PE dvojí zapojení pro průběžnou montáž</t>
  </si>
  <si>
    <t>34555202</t>
  </si>
  <si>
    <t>zásuvka zápustná jednonásobná chráněná, šroubové svorky</t>
  </si>
  <si>
    <t>255641240</t>
  </si>
  <si>
    <t>265025065</t>
  </si>
  <si>
    <t>887604015</t>
  </si>
  <si>
    <t>500361898</t>
  </si>
  <si>
    <t>-1194190098</t>
  </si>
  <si>
    <t>488502495</t>
  </si>
  <si>
    <t>-9943794</t>
  </si>
  <si>
    <t>710496781</t>
  </si>
  <si>
    <t>295676209</t>
  </si>
  <si>
    <t>752393468</t>
  </si>
  <si>
    <t>1865538005</t>
  </si>
  <si>
    <t>-708941972</t>
  </si>
  <si>
    <t>1336994855</t>
  </si>
  <si>
    <t>-899492139</t>
  </si>
  <si>
    <t>-274344971</t>
  </si>
  <si>
    <t>-728093275</t>
  </si>
  <si>
    <t>582963926</t>
  </si>
  <si>
    <t>10445577</t>
  </si>
  <si>
    <t>-2120599498</t>
  </si>
  <si>
    <t>815093809</t>
  </si>
  <si>
    <t>50109469</t>
  </si>
  <si>
    <t>1472896310</t>
  </si>
  <si>
    <t>1895418332</t>
  </si>
  <si>
    <t>1631680138</t>
  </si>
  <si>
    <t>-364188322</t>
  </si>
  <si>
    <t>1400328888</t>
  </si>
  <si>
    <t>2109539354</t>
  </si>
  <si>
    <t>1494136784</t>
  </si>
  <si>
    <t>-855869913</t>
  </si>
  <si>
    <t>522111378</t>
  </si>
  <si>
    <t>2024335774</t>
  </si>
  <si>
    <t>-145571325</t>
  </si>
  <si>
    <t>-927059558</t>
  </si>
  <si>
    <t>-850273728</t>
  </si>
  <si>
    <t>-578184306</t>
  </si>
  <si>
    <t>2110319094</t>
  </si>
  <si>
    <t>-2137764539</t>
  </si>
  <si>
    <t>960498439</t>
  </si>
  <si>
    <t>-1774523349</t>
  </si>
  <si>
    <t>-561665298</t>
  </si>
  <si>
    <t>-203278697</t>
  </si>
  <si>
    <t>SO 03 - 3 - tělocvična - Plyn, UT, ZTI</t>
  </si>
  <si>
    <t xml:space="preserve">    23-M - Montáže potrubí   </t>
  </si>
  <si>
    <t xml:space="preserve">VRN - Vedlejší rozpočtové náklady   </t>
  </si>
  <si>
    <t xml:space="preserve">    VRN1 - Průzkumné, geodetické a projektové práce   </t>
  </si>
  <si>
    <t>14192189</t>
  </si>
  <si>
    <t>1412180388</t>
  </si>
  <si>
    <t>1438259278</t>
  </si>
  <si>
    <t>282420256</t>
  </si>
  <si>
    <t>-2110835188</t>
  </si>
  <si>
    <t>-1986948993</t>
  </si>
  <si>
    <t>899722113</t>
  </si>
  <si>
    <t>Krytí potrubí z plastů výstražnou fólií z PVC 34cm</t>
  </si>
  <si>
    <t>-1546231194</t>
  </si>
  <si>
    <t>721110962</t>
  </si>
  <si>
    <t>Propojení potrubí kameninového a plastového DN 125</t>
  </si>
  <si>
    <t>481191148</t>
  </si>
  <si>
    <t>212272824</t>
  </si>
  <si>
    <t>2024086269</t>
  </si>
  <si>
    <t>-2063986699</t>
  </si>
  <si>
    <t>750631850</t>
  </si>
  <si>
    <t>-1758992892</t>
  </si>
  <si>
    <t>-1598009020</t>
  </si>
  <si>
    <t>1601286616</t>
  </si>
  <si>
    <t>722171913</t>
  </si>
  <si>
    <t>Potrubí plastové odříznutí trubky D přes 20 do 25 mm</t>
  </si>
  <si>
    <t>-319114875</t>
  </si>
  <si>
    <t>722171933</t>
  </si>
  <si>
    <t>Potrubí plastové výměna trub nebo tvarovek D přes 20 do 25 mm</t>
  </si>
  <si>
    <t>-1203499907</t>
  </si>
  <si>
    <t>722173913</t>
  </si>
  <si>
    <t>Potrubí plastové spoje svar polyfuze D přes 20 do 25 mm</t>
  </si>
  <si>
    <t>1696263437</t>
  </si>
  <si>
    <t>1217388737</t>
  </si>
  <si>
    <t>-811567690</t>
  </si>
  <si>
    <t>999832158</t>
  </si>
  <si>
    <t>1896332364</t>
  </si>
  <si>
    <t>1395339989</t>
  </si>
  <si>
    <t>-621443012</t>
  </si>
  <si>
    <t>237765582</t>
  </si>
  <si>
    <t>1415514189</t>
  </si>
  <si>
    <t>677675128</t>
  </si>
  <si>
    <t>-729469699</t>
  </si>
  <si>
    <t>-1191247443</t>
  </si>
  <si>
    <t>-755856213</t>
  </si>
  <si>
    <t>-1529478588</t>
  </si>
  <si>
    <t>967213526</t>
  </si>
  <si>
    <t>-1108648872</t>
  </si>
  <si>
    <t>-22978596</t>
  </si>
  <si>
    <t>723150352</t>
  </si>
  <si>
    <t>Redukce zhotovená kováním přes 2 DN DN 50/25</t>
  </si>
  <si>
    <t>-1961502414</t>
  </si>
  <si>
    <t>1831107240</t>
  </si>
  <si>
    <t>-1691732655</t>
  </si>
  <si>
    <t>2041779119</t>
  </si>
  <si>
    <t>-1471450638</t>
  </si>
  <si>
    <t>-854566008</t>
  </si>
  <si>
    <t>-1875666312</t>
  </si>
  <si>
    <t>723234312</t>
  </si>
  <si>
    <t>Regulátor tlaku plynu středotlaký jednostupňový výkon do 10 m3/hod pro zemní plyn</t>
  </si>
  <si>
    <t>-1118100168</t>
  </si>
  <si>
    <t>Skříňka pro HUP+SRT+P včetně upevňovacího rámu</t>
  </si>
  <si>
    <t>-1177213083</t>
  </si>
  <si>
    <t>723239103</t>
  </si>
  <si>
    <t>Montáž armatur plynovodních se dvěma závity G 1" ostatní typ</t>
  </si>
  <si>
    <t>-592832760</t>
  </si>
  <si>
    <t>AVK.231332125</t>
  </si>
  <si>
    <t>ISIFLO kulový kohout s vnějším závitem 2.3.13, DN 25, PE 32, závit 1"</t>
  </si>
  <si>
    <t>-1592270726</t>
  </si>
  <si>
    <t>1182690073</t>
  </si>
  <si>
    <t>-414735314</t>
  </si>
  <si>
    <t>104648191</t>
  </si>
  <si>
    <t>-1973134387</t>
  </si>
  <si>
    <t>Montáž kotle ocelového závěsného na plyn kondenzačního o výkonu přes 28 do 50 kW</t>
  </si>
  <si>
    <t>701442067</t>
  </si>
  <si>
    <t>kaskádová sestava 2 ks plynových kondenzačních závěsných kotlů pro vytápění (5,4-97,4 kW) včetně QAA75, hladina akustického výkonu kotle max. 48,6 dB(A), třída NOx 6 včetně příložného čidla teploty QAD36/101 a montážních rámuů</t>
  </si>
  <si>
    <t>-1737219918</t>
  </si>
  <si>
    <t>Montáž odtahu spalin pro 2 plynové kotleNucený odtah spalin soustředným potrubím pro kondenzační kotel vodorovný 125/80 přes strop</t>
  </si>
  <si>
    <t>2013236087</t>
  </si>
  <si>
    <t>sada odkouření pro kaskádu 2 plynových kondenzační kotlů 125/80 mm - viz projektová dokumntace</t>
  </si>
  <si>
    <t>1337005241</t>
  </si>
  <si>
    <t>třívrstvý montovaný komín D 125 mm, mokrý provoz (W1) a přetlak (P1) s přívodem vzduchu, vložka D 125 mm polypropylen, opláštění nerez - viz projektová dokumentace</t>
  </si>
  <si>
    <t>82329118</t>
  </si>
  <si>
    <t>Montáž komínu pro kondenzační plynové kotle</t>
  </si>
  <si>
    <t>801115903</t>
  </si>
  <si>
    <t>566527077</t>
  </si>
  <si>
    <t>581559160</t>
  </si>
  <si>
    <t>732331624</t>
  </si>
  <si>
    <t>Nádoba tlaková expanzní pro topnou a chladicí soustavu s membránou závitové připojení PN 0,6 o objemu 300 l</t>
  </si>
  <si>
    <t>-209194879</t>
  </si>
  <si>
    <t>2022845902</t>
  </si>
  <si>
    <t>-774057567</t>
  </si>
  <si>
    <t>1139682660</t>
  </si>
  <si>
    <t>-304540004</t>
  </si>
  <si>
    <t>-1501695440</t>
  </si>
  <si>
    <t>-1383400596</t>
  </si>
  <si>
    <t>138862532</t>
  </si>
  <si>
    <t>-969433292</t>
  </si>
  <si>
    <t>Montáž potrubí ocelového závitového běžného nebo zesíleného při opravě DN 50 - napojení nového potrubí na stávající</t>
  </si>
  <si>
    <t>105974956</t>
  </si>
  <si>
    <t>722960430</t>
  </si>
  <si>
    <t>421077131</t>
  </si>
  <si>
    <t>-430301077</t>
  </si>
  <si>
    <t>Separátor nečistot s magnety a izolací DN 50 F-F do 120 kW včetně připojovacích armatur pro plynové kotle</t>
  </si>
  <si>
    <t>-1778003031</t>
  </si>
  <si>
    <t>-93567462</t>
  </si>
  <si>
    <t>-2057582129</t>
  </si>
  <si>
    <t>-685330300</t>
  </si>
  <si>
    <t>1655623664</t>
  </si>
  <si>
    <t>456274784</t>
  </si>
  <si>
    <t>-749449359</t>
  </si>
  <si>
    <t>-530059373</t>
  </si>
  <si>
    <t>1170605387</t>
  </si>
  <si>
    <t>Sada pro kaskádu kotlů do 97 kW (připojovací armatury)</t>
  </si>
  <si>
    <t>-1298193844</t>
  </si>
  <si>
    <t>-1163882806</t>
  </si>
  <si>
    <t>1260764951</t>
  </si>
  <si>
    <t>583199333</t>
  </si>
  <si>
    <t>2116618399</t>
  </si>
  <si>
    <t>23-M</t>
  </si>
  <si>
    <t xml:space="preserve">Montáže potrubí   </t>
  </si>
  <si>
    <t>230021020</t>
  </si>
  <si>
    <t>Montáž trubní díly přivařovací tř.11-13 do 1 kg D 31,8 mm tl 2,6 mm</t>
  </si>
  <si>
    <t>-254323247</t>
  </si>
  <si>
    <t>55261482</t>
  </si>
  <si>
    <t>kus přechodový ocel/LPE - DN 25/ D 32 mm</t>
  </si>
  <si>
    <t>256</t>
  </si>
  <si>
    <t>1134068943</t>
  </si>
  <si>
    <t>230200081</t>
  </si>
  <si>
    <t>Montáž ochranné trubky LPE D D 63 mm</t>
  </si>
  <si>
    <t>-1805750608</t>
  </si>
  <si>
    <t>GRX.146135</t>
  </si>
  <si>
    <t>ochranná trubka LPE d 63x5,8mm SDR11</t>
  </si>
  <si>
    <t>1680769247</t>
  </si>
  <si>
    <t>230200081R</t>
  </si>
  <si>
    <t>1394987038</t>
  </si>
  <si>
    <t>GRX.146135R</t>
  </si>
  <si>
    <t>ochranná trubka Hekaplast d 65</t>
  </si>
  <si>
    <t>751473975</t>
  </si>
  <si>
    <t>230200411</t>
  </si>
  <si>
    <t>Vysazení odbočky na ocelovém potrubí metodou navrtání přetlak do 1,6 MPa DN do 40 mm</t>
  </si>
  <si>
    <t>942446386</t>
  </si>
  <si>
    <t>AVK.843250</t>
  </si>
  <si>
    <t xml:space="preserve">navrtávací pas LT a ocel  DN 50/DN 25</t>
  </si>
  <si>
    <t>-903613698</t>
  </si>
  <si>
    <t>230205025</t>
  </si>
  <si>
    <t>Montáž potrubí plastového svařované na tupo nebo elektrospojkou dn 32 mm en 3,0 mm</t>
  </si>
  <si>
    <t>1111102462</t>
  </si>
  <si>
    <t>28613911</t>
  </si>
  <si>
    <t>potrubí plynovodní PE 100RC SDR 11 PN 0,4MPa D 32x3,0mm</t>
  </si>
  <si>
    <t>657357592</t>
  </si>
  <si>
    <t>230205225</t>
  </si>
  <si>
    <t>Montáž trubního dílu PE elektrotvarovky nebo svařovaného na tupo dn 32 mm en 2,0 mm</t>
  </si>
  <si>
    <t>-1253190506</t>
  </si>
  <si>
    <t>28614199</t>
  </si>
  <si>
    <t>koleno 90° SDR11 PE 100 PN16 D 32mm</t>
  </si>
  <si>
    <t>-832172635</t>
  </si>
  <si>
    <t>230210004</t>
  </si>
  <si>
    <t>Oprava opláštění, izolace svarů ovinem páskou za studena 4vrstvy</t>
  </si>
  <si>
    <t>-2133955220</t>
  </si>
  <si>
    <t>-1248469275</t>
  </si>
  <si>
    <t>580506320R</t>
  </si>
  <si>
    <t>Provedení tlakové zkoušky plynové přípojky, včetně zprávy</t>
  </si>
  <si>
    <t>-584998672</t>
  </si>
  <si>
    <t>448486568</t>
  </si>
  <si>
    <t>580506333R</t>
  </si>
  <si>
    <t>Revize plynové přípojky, včetně písemné zprávy</t>
  </si>
  <si>
    <t>948060294</t>
  </si>
  <si>
    <t>1811887001</t>
  </si>
  <si>
    <t>-1761071370</t>
  </si>
  <si>
    <t>VRN</t>
  </si>
  <si>
    <t xml:space="preserve">Vedlejší rozpočtové náklady   </t>
  </si>
  <si>
    <t>VRN1</t>
  </si>
  <si>
    <t xml:space="preserve">Průzkumné, geodetické a projektové práce   </t>
  </si>
  <si>
    <t>012303000</t>
  </si>
  <si>
    <t>Geodetické práce po výstavbě - zaměření plynové přípojky</t>
  </si>
  <si>
    <t>…</t>
  </si>
  <si>
    <t>1369684169</t>
  </si>
  <si>
    <t>VON - Vedlejší a ostatní náklady</t>
  </si>
  <si>
    <t xml:space="preserve">    VRN3 - Zařízení staveniště   </t>
  </si>
  <si>
    <t xml:space="preserve">    VRN4 - Inženýrská činnost   </t>
  </si>
  <si>
    <t xml:space="preserve">    VRN7 - Provozní vlivy   </t>
  </si>
  <si>
    <t xml:space="preserve">    VRN9 - Ostatní náklady   </t>
  </si>
  <si>
    <t>012103000</t>
  </si>
  <si>
    <t>Geodetické práce před výstavbou</t>
  </si>
  <si>
    <t>-1768895280</t>
  </si>
  <si>
    <t>Poznámka k položce:_x000d_
vytýčení inženýrských sítí</t>
  </si>
  <si>
    <t>012203000</t>
  </si>
  <si>
    <t>Geodetické práce při provádění stavby</t>
  </si>
  <si>
    <t>-1395880411</t>
  </si>
  <si>
    <t>Poznámka k položce:_x000d_
geodetické zaměření skutečného provedení plynovodní přípojky. 2x tištěné paré, 1x elektronicky na CD</t>
  </si>
  <si>
    <t>Geodetické práce po výstavbě</t>
  </si>
  <si>
    <t>-1717375515</t>
  </si>
  <si>
    <t xml:space="preserve">Poznámka k položce:_x000d_
geometický plán služebnosti inženýrské sítě pro zápis do KN   </t>
  </si>
  <si>
    <t>013254000</t>
  </si>
  <si>
    <t>Dokumentace skutečného provedení stavby</t>
  </si>
  <si>
    <t>-997853306</t>
  </si>
  <si>
    <t>Poznámka k položce:_x000d_
2 paré v tištěné podobě</t>
  </si>
  <si>
    <t>013274000</t>
  </si>
  <si>
    <t>Pasportizace objektu před započetím prací</t>
  </si>
  <si>
    <t>-715748707</t>
  </si>
  <si>
    <t>Poznámka k položce:_x000d_
přístupové cesty v objektech, příjezdová komunikace (pouze fotodokumentace</t>
  </si>
  <si>
    <t>VRN3</t>
  </si>
  <si>
    <t xml:space="preserve">Zařízení staveniště   </t>
  </si>
  <si>
    <t>031002000</t>
  </si>
  <si>
    <t>Související práce pro zařízení staveniště</t>
  </si>
  <si>
    <t>18089879</t>
  </si>
  <si>
    <t>034303000</t>
  </si>
  <si>
    <t>Dopravní značení na staveništi</t>
  </si>
  <si>
    <t>1527936853</t>
  </si>
  <si>
    <t>Poznámka k položce:_x000d_
DIO - dočasné doprasvní značení, zvláštní užívání komunikace</t>
  </si>
  <si>
    <t>039002000</t>
  </si>
  <si>
    <t>Zrušení zařízení staveniště</t>
  </si>
  <si>
    <t>-1017283188</t>
  </si>
  <si>
    <t>VRN4</t>
  </si>
  <si>
    <t xml:space="preserve">Inženýrská činnost   </t>
  </si>
  <si>
    <t>043114000</t>
  </si>
  <si>
    <t>Zkoušky tlakové</t>
  </si>
  <si>
    <t>477020205</t>
  </si>
  <si>
    <t>Poznámka k položce:_x000d_
vnitřní vodovod</t>
  </si>
  <si>
    <t>043144000</t>
  </si>
  <si>
    <t>Zkoušky těsnosti</t>
  </si>
  <si>
    <t>1521434387</t>
  </si>
  <si>
    <t>Poznámka k položce:_x000d_
vnitřní kanalizace</t>
  </si>
  <si>
    <t>045002000</t>
  </si>
  <si>
    <t>Kompletační a koordinační činnost</t>
  </si>
  <si>
    <t>256156408</t>
  </si>
  <si>
    <t>Poznámka k položce:_x000d_
koordinace stavebních činnosti v souladu s požadavky investora, doložení certifikátu, atestů apod.</t>
  </si>
  <si>
    <t>VRN7</t>
  </si>
  <si>
    <t xml:space="preserve">Provozní vlivy   </t>
  </si>
  <si>
    <t>071002000</t>
  </si>
  <si>
    <t>Provoz investora, třetích osob</t>
  </si>
  <si>
    <t>1956757988</t>
  </si>
  <si>
    <t>Poznámka k položce:_x000d_
souběh s jimou stavbou</t>
  </si>
  <si>
    <t>VRN9</t>
  </si>
  <si>
    <t xml:space="preserve">Ostatní náklady   </t>
  </si>
  <si>
    <t>092203000</t>
  </si>
  <si>
    <t>Náklady na zaškolení</t>
  </si>
  <si>
    <t>1653639974</t>
  </si>
  <si>
    <t>094104000</t>
  </si>
  <si>
    <t>Náklady na opatření BOZP</t>
  </si>
  <si>
    <t>2099573983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</si>
</sst>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23/02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Vytápění ZŠ B. Němcové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Dačice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31. 1. 2023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Dačice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Karel Mandelík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ROUND(AG95+AG99+AG103+AG107,2)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ROUND(AS95+AS99+AS103+AS107,2)</f>
        <v>0</v>
      </c>
      <c r="AT94" s="113">
        <f>ROUND(SUM(AV94:AW94),2)</f>
        <v>0</v>
      </c>
      <c r="AU94" s="114">
        <f>ROUND(AU95+AU99+AU103+AU107,5)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ROUND(AZ95+AZ99+AZ103+AZ107,2)</f>
        <v>0</v>
      </c>
      <c r="BA94" s="113">
        <f>ROUND(BA95+BA99+BA103+BA107,2)</f>
        <v>0</v>
      </c>
      <c r="BB94" s="113">
        <f>ROUND(BB95+BB99+BB103+BB107,2)</f>
        <v>0</v>
      </c>
      <c r="BC94" s="113">
        <f>ROUND(BC95+BC99+BC103+BC107,2)</f>
        <v>0</v>
      </c>
      <c r="BD94" s="115">
        <f>ROUND(BD95+BD99+BD103+BD107,2)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ROUND(SUM(AG96:AG98),2)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ROUND(SUM(AS96:AS98),2)</f>
        <v>0</v>
      </c>
      <c r="AT95" s="127">
        <f>ROUND(SUM(AV95:AW95),2)</f>
        <v>0</v>
      </c>
      <c r="AU95" s="128">
        <f>ROUND(SUM(AU96:AU98),5)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ROUND(SUM(AZ96:AZ98),2)</f>
        <v>0</v>
      </c>
      <c r="BA95" s="127">
        <f>ROUND(SUM(BA96:BA98),2)</f>
        <v>0</v>
      </c>
      <c r="BB95" s="127">
        <f>ROUND(SUM(BB96:BB98),2)</f>
        <v>0</v>
      </c>
      <c r="BC95" s="127">
        <f>ROUND(SUM(BC96:BC98),2)</f>
        <v>0</v>
      </c>
      <c r="BD95" s="129">
        <f>ROUND(SUM(BD96:BD98),2)</f>
        <v>0</v>
      </c>
      <c r="BE95" s="7"/>
      <c r="BS95" s="130" t="s">
        <v>75</v>
      </c>
      <c r="BT95" s="130" t="s">
        <v>83</v>
      </c>
      <c r="BU95" s="130" t="s">
        <v>77</v>
      </c>
      <c r="BV95" s="130" t="s">
        <v>78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4" customFormat="1" ht="23.25" customHeight="1">
      <c r="A96" s="131" t="s">
        <v>86</v>
      </c>
      <c r="B96" s="69"/>
      <c r="C96" s="132"/>
      <c r="D96" s="132"/>
      <c r="E96" s="133" t="s">
        <v>87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'SO 01 - 1 - stávající kot...'!J32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89</v>
      </c>
      <c r="AR96" s="71"/>
      <c r="AS96" s="136">
        <v>0</v>
      </c>
      <c r="AT96" s="137">
        <f>ROUND(SUM(AV96:AW96),2)</f>
        <v>0</v>
      </c>
      <c r="AU96" s="138">
        <f>'SO 01 - 1 - stávající kot...'!P129</f>
        <v>0</v>
      </c>
      <c r="AV96" s="137">
        <f>'SO 01 - 1 - stávající kot...'!J35</f>
        <v>0</v>
      </c>
      <c r="AW96" s="137">
        <f>'SO 01 - 1 - stávající kot...'!J36</f>
        <v>0</v>
      </c>
      <c r="AX96" s="137">
        <f>'SO 01 - 1 - stávající kot...'!J37</f>
        <v>0</v>
      </c>
      <c r="AY96" s="137">
        <f>'SO 01 - 1 - stávající kot...'!J38</f>
        <v>0</v>
      </c>
      <c r="AZ96" s="137">
        <f>'SO 01 - 1 - stávající kot...'!F35</f>
        <v>0</v>
      </c>
      <c r="BA96" s="137">
        <f>'SO 01 - 1 - stávající kot...'!F36</f>
        <v>0</v>
      </c>
      <c r="BB96" s="137">
        <f>'SO 01 - 1 - stávající kot...'!F37</f>
        <v>0</v>
      </c>
      <c r="BC96" s="137">
        <f>'SO 01 - 1 - stávající kot...'!F38</f>
        <v>0</v>
      </c>
      <c r="BD96" s="139">
        <f>'SO 01 - 1 - stávající kot...'!F39</f>
        <v>0</v>
      </c>
      <c r="BE96" s="4"/>
      <c r="BT96" s="140" t="s">
        <v>85</v>
      </c>
      <c r="BV96" s="140" t="s">
        <v>78</v>
      </c>
      <c r="BW96" s="140" t="s">
        <v>90</v>
      </c>
      <c r="BX96" s="140" t="s">
        <v>84</v>
      </c>
      <c r="CL96" s="140" t="s">
        <v>1</v>
      </c>
    </row>
    <row r="97" s="4" customFormat="1" ht="23.25" customHeight="1">
      <c r="A97" s="131" t="s">
        <v>86</v>
      </c>
      <c r="B97" s="69"/>
      <c r="C97" s="132"/>
      <c r="D97" s="132"/>
      <c r="E97" s="133" t="s">
        <v>91</v>
      </c>
      <c r="F97" s="133"/>
      <c r="G97" s="133"/>
      <c r="H97" s="133"/>
      <c r="I97" s="133"/>
      <c r="J97" s="132"/>
      <c r="K97" s="133" t="s">
        <v>92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'SO 01 - 2 - stávající kot...'!J32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89</v>
      </c>
      <c r="AR97" s="71"/>
      <c r="AS97" s="136">
        <v>0</v>
      </c>
      <c r="AT97" s="137">
        <f>ROUND(SUM(AV97:AW97),2)</f>
        <v>0</v>
      </c>
      <c r="AU97" s="138">
        <f>'SO 01 - 2 - stávající kot...'!P125</f>
        <v>0</v>
      </c>
      <c r="AV97" s="137">
        <f>'SO 01 - 2 - stávající kot...'!J35</f>
        <v>0</v>
      </c>
      <c r="AW97" s="137">
        <f>'SO 01 - 2 - stávající kot...'!J36</f>
        <v>0</v>
      </c>
      <c r="AX97" s="137">
        <f>'SO 01 - 2 - stávající kot...'!J37</f>
        <v>0</v>
      </c>
      <c r="AY97" s="137">
        <f>'SO 01 - 2 - stávající kot...'!J38</f>
        <v>0</v>
      </c>
      <c r="AZ97" s="137">
        <f>'SO 01 - 2 - stávající kot...'!F35</f>
        <v>0</v>
      </c>
      <c r="BA97" s="137">
        <f>'SO 01 - 2 - stávající kot...'!F36</f>
        <v>0</v>
      </c>
      <c r="BB97" s="137">
        <f>'SO 01 - 2 - stávající kot...'!F37</f>
        <v>0</v>
      </c>
      <c r="BC97" s="137">
        <f>'SO 01 - 2 - stávající kot...'!F38</f>
        <v>0</v>
      </c>
      <c r="BD97" s="139">
        <f>'SO 01 - 2 - stávající kot...'!F39</f>
        <v>0</v>
      </c>
      <c r="BE97" s="4"/>
      <c r="BT97" s="140" t="s">
        <v>85</v>
      </c>
      <c r="BV97" s="140" t="s">
        <v>78</v>
      </c>
      <c r="BW97" s="140" t="s">
        <v>93</v>
      </c>
      <c r="BX97" s="140" t="s">
        <v>84</v>
      </c>
      <c r="CL97" s="140" t="s">
        <v>1</v>
      </c>
    </row>
    <row r="98" s="4" customFormat="1" ht="23.25" customHeight="1">
      <c r="A98" s="131" t="s">
        <v>86</v>
      </c>
      <c r="B98" s="69"/>
      <c r="C98" s="132"/>
      <c r="D98" s="132"/>
      <c r="E98" s="133" t="s">
        <v>94</v>
      </c>
      <c r="F98" s="133"/>
      <c r="G98" s="133"/>
      <c r="H98" s="133"/>
      <c r="I98" s="133"/>
      <c r="J98" s="132"/>
      <c r="K98" s="133" t="s">
        <v>95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'SO 01 - 3 - stávající kot...'!J32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89</v>
      </c>
      <c r="AR98" s="71"/>
      <c r="AS98" s="136">
        <v>0</v>
      </c>
      <c r="AT98" s="137">
        <f>ROUND(SUM(AV98:AW98),2)</f>
        <v>0</v>
      </c>
      <c r="AU98" s="138">
        <f>'SO 01 - 3 - stávající kot...'!P132</f>
        <v>0</v>
      </c>
      <c r="AV98" s="137">
        <f>'SO 01 - 3 - stávající kot...'!J35</f>
        <v>0</v>
      </c>
      <c r="AW98" s="137">
        <f>'SO 01 - 3 - stávající kot...'!J36</f>
        <v>0</v>
      </c>
      <c r="AX98" s="137">
        <f>'SO 01 - 3 - stávající kot...'!J37</f>
        <v>0</v>
      </c>
      <c r="AY98" s="137">
        <f>'SO 01 - 3 - stávající kot...'!J38</f>
        <v>0</v>
      </c>
      <c r="AZ98" s="137">
        <f>'SO 01 - 3 - stávající kot...'!F35</f>
        <v>0</v>
      </c>
      <c r="BA98" s="137">
        <f>'SO 01 - 3 - stávající kot...'!F36</f>
        <v>0</v>
      </c>
      <c r="BB98" s="137">
        <f>'SO 01 - 3 - stávající kot...'!F37</f>
        <v>0</v>
      </c>
      <c r="BC98" s="137">
        <f>'SO 01 - 3 - stávající kot...'!F38</f>
        <v>0</v>
      </c>
      <c r="BD98" s="139">
        <f>'SO 01 - 3 - stávající kot...'!F39</f>
        <v>0</v>
      </c>
      <c r="BE98" s="4"/>
      <c r="BT98" s="140" t="s">
        <v>85</v>
      </c>
      <c r="BV98" s="140" t="s">
        <v>78</v>
      </c>
      <c r="BW98" s="140" t="s">
        <v>96</v>
      </c>
      <c r="BX98" s="140" t="s">
        <v>84</v>
      </c>
      <c r="CL98" s="140" t="s">
        <v>1</v>
      </c>
    </row>
    <row r="99" s="7" customFormat="1" ht="16.5" customHeight="1">
      <c r="A99" s="7"/>
      <c r="B99" s="118"/>
      <c r="C99" s="119"/>
      <c r="D99" s="120" t="s">
        <v>97</v>
      </c>
      <c r="E99" s="120"/>
      <c r="F99" s="120"/>
      <c r="G99" s="120"/>
      <c r="H99" s="120"/>
      <c r="I99" s="121"/>
      <c r="J99" s="120" t="s">
        <v>98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ROUND(SUM(AG100:AG102),2)</f>
        <v>0</v>
      </c>
      <c r="AH99" s="121"/>
      <c r="AI99" s="121"/>
      <c r="AJ99" s="121"/>
      <c r="AK99" s="121"/>
      <c r="AL99" s="121"/>
      <c r="AM99" s="121"/>
      <c r="AN99" s="123">
        <f>SUM(AG99,AT99)</f>
        <v>0</v>
      </c>
      <c r="AO99" s="121"/>
      <c r="AP99" s="121"/>
      <c r="AQ99" s="124" t="s">
        <v>82</v>
      </c>
      <c r="AR99" s="125"/>
      <c r="AS99" s="126">
        <f>ROUND(SUM(AS100:AS102),2)</f>
        <v>0</v>
      </c>
      <c r="AT99" s="127">
        <f>ROUND(SUM(AV99:AW99),2)</f>
        <v>0</v>
      </c>
      <c r="AU99" s="128">
        <f>ROUND(SUM(AU100:AU102),5)</f>
        <v>0</v>
      </c>
      <c r="AV99" s="127">
        <f>ROUND(AZ99*L29,2)</f>
        <v>0</v>
      </c>
      <c r="AW99" s="127">
        <f>ROUND(BA99*L30,2)</f>
        <v>0</v>
      </c>
      <c r="AX99" s="127">
        <f>ROUND(BB99*L29,2)</f>
        <v>0</v>
      </c>
      <c r="AY99" s="127">
        <f>ROUND(BC99*L30,2)</f>
        <v>0</v>
      </c>
      <c r="AZ99" s="127">
        <f>ROUND(SUM(AZ100:AZ102),2)</f>
        <v>0</v>
      </c>
      <c r="BA99" s="127">
        <f>ROUND(SUM(BA100:BA102),2)</f>
        <v>0</v>
      </c>
      <c r="BB99" s="127">
        <f>ROUND(SUM(BB100:BB102),2)</f>
        <v>0</v>
      </c>
      <c r="BC99" s="127">
        <f>ROUND(SUM(BC100:BC102),2)</f>
        <v>0</v>
      </c>
      <c r="BD99" s="129">
        <f>ROUND(SUM(BD100:BD102),2)</f>
        <v>0</v>
      </c>
      <c r="BE99" s="7"/>
      <c r="BS99" s="130" t="s">
        <v>75</v>
      </c>
      <c r="BT99" s="130" t="s">
        <v>83</v>
      </c>
      <c r="BU99" s="130" t="s">
        <v>77</v>
      </c>
      <c r="BV99" s="130" t="s">
        <v>78</v>
      </c>
      <c r="BW99" s="130" t="s">
        <v>99</v>
      </c>
      <c r="BX99" s="130" t="s">
        <v>5</v>
      </c>
      <c r="CL99" s="130" t="s">
        <v>1</v>
      </c>
      <c r="CM99" s="130" t="s">
        <v>85</v>
      </c>
    </row>
    <row r="100" s="4" customFormat="1" ht="23.25" customHeight="1">
      <c r="A100" s="131" t="s">
        <v>86</v>
      </c>
      <c r="B100" s="69"/>
      <c r="C100" s="132"/>
      <c r="D100" s="132"/>
      <c r="E100" s="133" t="s">
        <v>100</v>
      </c>
      <c r="F100" s="133"/>
      <c r="G100" s="133"/>
      <c r="H100" s="133"/>
      <c r="I100" s="133"/>
      <c r="J100" s="132"/>
      <c r="K100" s="133" t="s">
        <v>101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'SO 02 - 1 - gymnázium a š...'!J32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89</v>
      </c>
      <c r="AR100" s="71"/>
      <c r="AS100" s="136">
        <v>0</v>
      </c>
      <c r="AT100" s="137">
        <f>ROUND(SUM(AV100:AW100),2)</f>
        <v>0</v>
      </c>
      <c r="AU100" s="138">
        <f>'SO 02 - 1 - gymnázium a š...'!P138</f>
        <v>0</v>
      </c>
      <c r="AV100" s="137">
        <f>'SO 02 - 1 - gymnázium a š...'!J35</f>
        <v>0</v>
      </c>
      <c r="AW100" s="137">
        <f>'SO 02 - 1 - gymnázium a š...'!J36</f>
        <v>0</v>
      </c>
      <c r="AX100" s="137">
        <f>'SO 02 - 1 - gymnázium a š...'!J37</f>
        <v>0</v>
      </c>
      <c r="AY100" s="137">
        <f>'SO 02 - 1 - gymnázium a š...'!J38</f>
        <v>0</v>
      </c>
      <c r="AZ100" s="137">
        <f>'SO 02 - 1 - gymnázium a š...'!F35</f>
        <v>0</v>
      </c>
      <c r="BA100" s="137">
        <f>'SO 02 - 1 - gymnázium a š...'!F36</f>
        <v>0</v>
      </c>
      <c r="BB100" s="137">
        <f>'SO 02 - 1 - gymnázium a š...'!F37</f>
        <v>0</v>
      </c>
      <c r="BC100" s="137">
        <f>'SO 02 - 1 - gymnázium a š...'!F38</f>
        <v>0</v>
      </c>
      <c r="BD100" s="139">
        <f>'SO 02 - 1 - gymnázium a š...'!F39</f>
        <v>0</v>
      </c>
      <c r="BE100" s="4"/>
      <c r="BT100" s="140" t="s">
        <v>85</v>
      </c>
      <c r="BV100" s="140" t="s">
        <v>78</v>
      </c>
      <c r="BW100" s="140" t="s">
        <v>102</v>
      </c>
      <c r="BX100" s="140" t="s">
        <v>99</v>
      </c>
      <c r="CL100" s="140" t="s">
        <v>1</v>
      </c>
    </row>
    <row r="101" s="4" customFormat="1" ht="23.25" customHeight="1">
      <c r="A101" s="131" t="s">
        <v>86</v>
      </c>
      <c r="B101" s="69"/>
      <c r="C101" s="132"/>
      <c r="D101" s="132"/>
      <c r="E101" s="133" t="s">
        <v>103</v>
      </c>
      <c r="F101" s="133"/>
      <c r="G101" s="133"/>
      <c r="H101" s="133"/>
      <c r="I101" s="133"/>
      <c r="J101" s="132"/>
      <c r="K101" s="133" t="s">
        <v>104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'SO 02 - 2 - gymnázium a š...'!J32</f>
        <v>0</v>
      </c>
      <c r="AH101" s="132"/>
      <c r="AI101" s="132"/>
      <c r="AJ101" s="132"/>
      <c r="AK101" s="132"/>
      <c r="AL101" s="132"/>
      <c r="AM101" s="132"/>
      <c r="AN101" s="134">
        <f>SUM(AG101,AT101)</f>
        <v>0</v>
      </c>
      <c r="AO101" s="132"/>
      <c r="AP101" s="132"/>
      <c r="AQ101" s="135" t="s">
        <v>89</v>
      </c>
      <c r="AR101" s="71"/>
      <c r="AS101" s="136">
        <v>0</v>
      </c>
      <c r="AT101" s="137">
        <f>ROUND(SUM(AV101:AW101),2)</f>
        <v>0</v>
      </c>
      <c r="AU101" s="138">
        <f>'SO 02 - 2 - gymnázium a š...'!P125</f>
        <v>0</v>
      </c>
      <c r="AV101" s="137">
        <f>'SO 02 - 2 - gymnázium a š...'!J35</f>
        <v>0</v>
      </c>
      <c r="AW101" s="137">
        <f>'SO 02 - 2 - gymnázium a š...'!J36</f>
        <v>0</v>
      </c>
      <c r="AX101" s="137">
        <f>'SO 02 - 2 - gymnázium a š...'!J37</f>
        <v>0</v>
      </c>
      <c r="AY101" s="137">
        <f>'SO 02 - 2 - gymnázium a š...'!J38</f>
        <v>0</v>
      </c>
      <c r="AZ101" s="137">
        <f>'SO 02 - 2 - gymnázium a š...'!F35</f>
        <v>0</v>
      </c>
      <c r="BA101" s="137">
        <f>'SO 02 - 2 - gymnázium a š...'!F36</f>
        <v>0</v>
      </c>
      <c r="BB101" s="137">
        <f>'SO 02 - 2 - gymnázium a š...'!F37</f>
        <v>0</v>
      </c>
      <c r="BC101" s="137">
        <f>'SO 02 - 2 - gymnázium a š...'!F38</f>
        <v>0</v>
      </c>
      <c r="BD101" s="139">
        <f>'SO 02 - 2 - gymnázium a š...'!F39</f>
        <v>0</v>
      </c>
      <c r="BE101" s="4"/>
      <c r="BT101" s="140" t="s">
        <v>85</v>
      </c>
      <c r="BV101" s="140" t="s">
        <v>78</v>
      </c>
      <c r="BW101" s="140" t="s">
        <v>105</v>
      </c>
      <c r="BX101" s="140" t="s">
        <v>99</v>
      </c>
      <c r="CL101" s="140" t="s">
        <v>1</v>
      </c>
    </row>
    <row r="102" s="4" customFormat="1" ht="23.25" customHeight="1">
      <c r="A102" s="131" t="s">
        <v>86</v>
      </c>
      <c r="B102" s="69"/>
      <c r="C102" s="132"/>
      <c r="D102" s="132"/>
      <c r="E102" s="133" t="s">
        <v>106</v>
      </c>
      <c r="F102" s="133"/>
      <c r="G102" s="133"/>
      <c r="H102" s="133"/>
      <c r="I102" s="133"/>
      <c r="J102" s="132"/>
      <c r="K102" s="133" t="s">
        <v>107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'SO 02 - 3 - gymnázium a š...'!J32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89</v>
      </c>
      <c r="AR102" s="71"/>
      <c r="AS102" s="136">
        <v>0</v>
      </c>
      <c r="AT102" s="137">
        <f>ROUND(SUM(AV102:AW102),2)</f>
        <v>0</v>
      </c>
      <c r="AU102" s="138">
        <f>'SO 02 - 3 - gymnázium a š...'!P137</f>
        <v>0</v>
      </c>
      <c r="AV102" s="137">
        <f>'SO 02 - 3 - gymnázium a š...'!J35</f>
        <v>0</v>
      </c>
      <c r="AW102" s="137">
        <f>'SO 02 - 3 - gymnázium a š...'!J36</f>
        <v>0</v>
      </c>
      <c r="AX102" s="137">
        <f>'SO 02 - 3 - gymnázium a š...'!J37</f>
        <v>0</v>
      </c>
      <c r="AY102" s="137">
        <f>'SO 02 - 3 - gymnázium a š...'!J38</f>
        <v>0</v>
      </c>
      <c r="AZ102" s="137">
        <f>'SO 02 - 3 - gymnázium a š...'!F35</f>
        <v>0</v>
      </c>
      <c r="BA102" s="137">
        <f>'SO 02 - 3 - gymnázium a š...'!F36</f>
        <v>0</v>
      </c>
      <c r="BB102" s="137">
        <f>'SO 02 - 3 - gymnázium a š...'!F37</f>
        <v>0</v>
      </c>
      <c r="BC102" s="137">
        <f>'SO 02 - 3 - gymnázium a š...'!F38</f>
        <v>0</v>
      </c>
      <c r="BD102" s="139">
        <f>'SO 02 - 3 - gymnázium a š...'!F39</f>
        <v>0</v>
      </c>
      <c r="BE102" s="4"/>
      <c r="BT102" s="140" t="s">
        <v>85</v>
      </c>
      <c r="BV102" s="140" t="s">
        <v>78</v>
      </c>
      <c r="BW102" s="140" t="s">
        <v>108</v>
      </c>
      <c r="BX102" s="140" t="s">
        <v>99</v>
      </c>
      <c r="CL102" s="140" t="s">
        <v>1</v>
      </c>
    </row>
    <row r="103" s="7" customFormat="1" ht="16.5" customHeight="1">
      <c r="A103" s="7"/>
      <c r="B103" s="118"/>
      <c r="C103" s="119"/>
      <c r="D103" s="120" t="s">
        <v>109</v>
      </c>
      <c r="E103" s="120"/>
      <c r="F103" s="120"/>
      <c r="G103" s="120"/>
      <c r="H103" s="120"/>
      <c r="I103" s="121"/>
      <c r="J103" s="120" t="s">
        <v>110</v>
      </c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20"/>
      <c r="AG103" s="122">
        <f>ROUND(SUM(AG104:AG106),2)</f>
        <v>0</v>
      </c>
      <c r="AH103" s="121"/>
      <c r="AI103" s="121"/>
      <c r="AJ103" s="121"/>
      <c r="AK103" s="121"/>
      <c r="AL103" s="121"/>
      <c r="AM103" s="121"/>
      <c r="AN103" s="123">
        <f>SUM(AG103,AT103)</f>
        <v>0</v>
      </c>
      <c r="AO103" s="121"/>
      <c r="AP103" s="121"/>
      <c r="AQ103" s="124" t="s">
        <v>82</v>
      </c>
      <c r="AR103" s="125"/>
      <c r="AS103" s="126">
        <f>ROUND(SUM(AS104:AS106),2)</f>
        <v>0</v>
      </c>
      <c r="AT103" s="127">
        <f>ROUND(SUM(AV103:AW103),2)</f>
        <v>0</v>
      </c>
      <c r="AU103" s="128">
        <f>ROUND(SUM(AU104:AU106),5)</f>
        <v>0</v>
      </c>
      <c r="AV103" s="127">
        <f>ROUND(AZ103*L29,2)</f>
        <v>0</v>
      </c>
      <c r="AW103" s="127">
        <f>ROUND(BA103*L30,2)</f>
        <v>0</v>
      </c>
      <c r="AX103" s="127">
        <f>ROUND(BB103*L29,2)</f>
        <v>0</v>
      </c>
      <c r="AY103" s="127">
        <f>ROUND(BC103*L30,2)</f>
        <v>0</v>
      </c>
      <c r="AZ103" s="127">
        <f>ROUND(SUM(AZ104:AZ106),2)</f>
        <v>0</v>
      </c>
      <c r="BA103" s="127">
        <f>ROUND(SUM(BA104:BA106),2)</f>
        <v>0</v>
      </c>
      <c r="BB103" s="127">
        <f>ROUND(SUM(BB104:BB106),2)</f>
        <v>0</v>
      </c>
      <c r="BC103" s="127">
        <f>ROUND(SUM(BC104:BC106),2)</f>
        <v>0</v>
      </c>
      <c r="BD103" s="129">
        <f>ROUND(SUM(BD104:BD106),2)</f>
        <v>0</v>
      </c>
      <c r="BE103" s="7"/>
      <c r="BS103" s="130" t="s">
        <v>75</v>
      </c>
      <c r="BT103" s="130" t="s">
        <v>83</v>
      </c>
      <c r="BU103" s="130" t="s">
        <v>77</v>
      </c>
      <c r="BV103" s="130" t="s">
        <v>78</v>
      </c>
      <c r="BW103" s="130" t="s">
        <v>111</v>
      </c>
      <c r="BX103" s="130" t="s">
        <v>5</v>
      </c>
      <c r="CL103" s="130" t="s">
        <v>1</v>
      </c>
      <c r="CM103" s="130" t="s">
        <v>85</v>
      </c>
    </row>
    <row r="104" s="4" customFormat="1" ht="23.25" customHeight="1">
      <c r="A104" s="131" t="s">
        <v>86</v>
      </c>
      <c r="B104" s="69"/>
      <c r="C104" s="132"/>
      <c r="D104" s="132"/>
      <c r="E104" s="133" t="s">
        <v>112</v>
      </c>
      <c r="F104" s="133"/>
      <c r="G104" s="133"/>
      <c r="H104" s="133"/>
      <c r="I104" s="133"/>
      <c r="J104" s="132"/>
      <c r="K104" s="133" t="s">
        <v>113</v>
      </c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4">
        <f>'SO 03 - 1 - tělocvična - ...'!J32</f>
        <v>0</v>
      </c>
      <c r="AH104" s="132"/>
      <c r="AI104" s="132"/>
      <c r="AJ104" s="132"/>
      <c r="AK104" s="132"/>
      <c r="AL104" s="132"/>
      <c r="AM104" s="132"/>
      <c r="AN104" s="134">
        <f>SUM(AG104,AT104)</f>
        <v>0</v>
      </c>
      <c r="AO104" s="132"/>
      <c r="AP104" s="132"/>
      <c r="AQ104" s="135" t="s">
        <v>89</v>
      </c>
      <c r="AR104" s="71"/>
      <c r="AS104" s="136">
        <v>0</v>
      </c>
      <c r="AT104" s="137">
        <f>ROUND(SUM(AV104:AW104),2)</f>
        <v>0</v>
      </c>
      <c r="AU104" s="138">
        <f>'SO 03 - 1 - tělocvična - ...'!P141</f>
        <v>0</v>
      </c>
      <c r="AV104" s="137">
        <f>'SO 03 - 1 - tělocvična - ...'!J35</f>
        <v>0</v>
      </c>
      <c r="AW104" s="137">
        <f>'SO 03 - 1 - tělocvična - ...'!J36</f>
        <v>0</v>
      </c>
      <c r="AX104" s="137">
        <f>'SO 03 - 1 - tělocvična - ...'!J37</f>
        <v>0</v>
      </c>
      <c r="AY104" s="137">
        <f>'SO 03 - 1 - tělocvična - ...'!J38</f>
        <v>0</v>
      </c>
      <c r="AZ104" s="137">
        <f>'SO 03 - 1 - tělocvična - ...'!F35</f>
        <v>0</v>
      </c>
      <c r="BA104" s="137">
        <f>'SO 03 - 1 - tělocvična - ...'!F36</f>
        <v>0</v>
      </c>
      <c r="BB104" s="137">
        <f>'SO 03 - 1 - tělocvična - ...'!F37</f>
        <v>0</v>
      </c>
      <c r="BC104" s="137">
        <f>'SO 03 - 1 - tělocvična - ...'!F38</f>
        <v>0</v>
      </c>
      <c r="BD104" s="139">
        <f>'SO 03 - 1 - tělocvična - ...'!F39</f>
        <v>0</v>
      </c>
      <c r="BE104" s="4"/>
      <c r="BT104" s="140" t="s">
        <v>85</v>
      </c>
      <c r="BV104" s="140" t="s">
        <v>78</v>
      </c>
      <c r="BW104" s="140" t="s">
        <v>114</v>
      </c>
      <c r="BX104" s="140" t="s">
        <v>111</v>
      </c>
      <c r="CL104" s="140" t="s">
        <v>1</v>
      </c>
    </row>
    <row r="105" s="4" customFormat="1" ht="23.25" customHeight="1">
      <c r="A105" s="131" t="s">
        <v>86</v>
      </c>
      <c r="B105" s="69"/>
      <c r="C105" s="132"/>
      <c r="D105" s="132"/>
      <c r="E105" s="133" t="s">
        <v>115</v>
      </c>
      <c r="F105" s="133"/>
      <c r="G105" s="133"/>
      <c r="H105" s="133"/>
      <c r="I105" s="133"/>
      <c r="J105" s="132"/>
      <c r="K105" s="133" t="s">
        <v>116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'SO 03 - 2 - tělocvična - EI'!J32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89</v>
      </c>
      <c r="AR105" s="71"/>
      <c r="AS105" s="136">
        <v>0</v>
      </c>
      <c r="AT105" s="137">
        <f>ROUND(SUM(AV105:AW105),2)</f>
        <v>0</v>
      </c>
      <c r="AU105" s="138">
        <f>'SO 03 - 2 - tělocvična - EI'!P125</f>
        <v>0</v>
      </c>
      <c r="AV105" s="137">
        <f>'SO 03 - 2 - tělocvična - EI'!J35</f>
        <v>0</v>
      </c>
      <c r="AW105" s="137">
        <f>'SO 03 - 2 - tělocvična - EI'!J36</f>
        <v>0</v>
      </c>
      <c r="AX105" s="137">
        <f>'SO 03 - 2 - tělocvična - EI'!J37</f>
        <v>0</v>
      </c>
      <c r="AY105" s="137">
        <f>'SO 03 - 2 - tělocvična - EI'!J38</f>
        <v>0</v>
      </c>
      <c r="AZ105" s="137">
        <f>'SO 03 - 2 - tělocvična - EI'!F35</f>
        <v>0</v>
      </c>
      <c r="BA105" s="137">
        <f>'SO 03 - 2 - tělocvična - EI'!F36</f>
        <v>0</v>
      </c>
      <c r="BB105" s="137">
        <f>'SO 03 - 2 - tělocvična - EI'!F37</f>
        <v>0</v>
      </c>
      <c r="BC105" s="137">
        <f>'SO 03 - 2 - tělocvična - EI'!F38</f>
        <v>0</v>
      </c>
      <c r="BD105" s="139">
        <f>'SO 03 - 2 - tělocvična - EI'!F39</f>
        <v>0</v>
      </c>
      <c r="BE105" s="4"/>
      <c r="BT105" s="140" t="s">
        <v>85</v>
      </c>
      <c r="BV105" s="140" t="s">
        <v>78</v>
      </c>
      <c r="BW105" s="140" t="s">
        <v>117</v>
      </c>
      <c r="BX105" s="140" t="s">
        <v>111</v>
      </c>
      <c r="CL105" s="140" t="s">
        <v>1</v>
      </c>
    </row>
    <row r="106" s="4" customFormat="1" ht="23.25" customHeight="1">
      <c r="A106" s="131" t="s">
        <v>86</v>
      </c>
      <c r="B106" s="69"/>
      <c r="C106" s="132"/>
      <c r="D106" s="132"/>
      <c r="E106" s="133" t="s">
        <v>118</v>
      </c>
      <c r="F106" s="133"/>
      <c r="G106" s="133"/>
      <c r="H106" s="133"/>
      <c r="I106" s="133"/>
      <c r="J106" s="132"/>
      <c r="K106" s="133" t="s">
        <v>119</v>
      </c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4">
        <f>'SO 03 - 3 - tělocvična - ...'!J32</f>
        <v>0</v>
      </c>
      <c r="AH106" s="132"/>
      <c r="AI106" s="132"/>
      <c r="AJ106" s="132"/>
      <c r="AK106" s="132"/>
      <c r="AL106" s="132"/>
      <c r="AM106" s="132"/>
      <c r="AN106" s="134">
        <f>SUM(AG106,AT106)</f>
        <v>0</v>
      </c>
      <c r="AO106" s="132"/>
      <c r="AP106" s="132"/>
      <c r="AQ106" s="135" t="s">
        <v>89</v>
      </c>
      <c r="AR106" s="71"/>
      <c r="AS106" s="136">
        <v>0</v>
      </c>
      <c r="AT106" s="137">
        <f>ROUND(SUM(AV106:AW106),2)</f>
        <v>0</v>
      </c>
      <c r="AU106" s="138">
        <f>'SO 03 - 3 - tělocvična - ...'!P137</f>
        <v>0</v>
      </c>
      <c r="AV106" s="137">
        <f>'SO 03 - 3 - tělocvična - ...'!J35</f>
        <v>0</v>
      </c>
      <c r="AW106" s="137">
        <f>'SO 03 - 3 - tělocvična - ...'!J36</f>
        <v>0</v>
      </c>
      <c r="AX106" s="137">
        <f>'SO 03 - 3 - tělocvična - ...'!J37</f>
        <v>0</v>
      </c>
      <c r="AY106" s="137">
        <f>'SO 03 - 3 - tělocvična - ...'!J38</f>
        <v>0</v>
      </c>
      <c r="AZ106" s="137">
        <f>'SO 03 - 3 - tělocvična - ...'!F35</f>
        <v>0</v>
      </c>
      <c r="BA106" s="137">
        <f>'SO 03 - 3 - tělocvična - ...'!F36</f>
        <v>0</v>
      </c>
      <c r="BB106" s="137">
        <f>'SO 03 - 3 - tělocvična - ...'!F37</f>
        <v>0</v>
      </c>
      <c r="BC106" s="137">
        <f>'SO 03 - 3 - tělocvična - ...'!F38</f>
        <v>0</v>
      </c>
      <c r="BD106" s="139">
        <f>'SO 03 - 3 - tělocvična - ...'!F39</f>
        <v>0</v>
      </c>
      <c r="BE106" s="4"/>
      <c r="BT106" s="140" t="s">
        <v>85</v>
      </c>
      <c r="BV106" s="140" t="s">
        <v>78</v>
      </c>
      <c r="BW106" s="140" t="s">
        <v>120</v>
      </c>
      <c r="BX106" s="140" t="s">
        <v>111</v>
      </c>
      <c r="CL106" s="140" t="s">
        <v>1</v>
      </c>
    </row>
    <row r="107" s="7" customFormat="1" ht="16.5" customHeight="1">
      <c r="A107" s="131" t="s">
        <v>86</v>
      </c>
      <c r="B107" s="118"/>
      <c r="C107" s="119"/>
      <c r="D107" s="120" t="s">
        <v>121</v>
      </c>
      <c r="E107" s="120"/>
      <c r="F107" s="120"/>
      <c r="G107" s="120"/>
      <c r="H107" s="120"/>
      <c r="I107" s="121"/>
      <c r="J107" s="120" t="s">
        <v>122</v>
      </c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3">
        <f>'VON - Vedlejší a ostatní ...'!J30</f>
        <v>0</v>
      </c>
      <c r="AH107" s="121"/>
      <c r="AI107" s="121"/>
      <c r="AJ107" s="121"/>
      <c r="AK107" s="121"/>
      <c r="AL107" s="121"/>
      <c r="AM107" s="121"/>
      <c r="AN107" s="123">
        <f>SUM(AG107,AT107)</f>
        <v>0</v>
      </c>
      <c r="AO107" s="121"/>
      <c r="AP107" s="121"/>
      <c r="AQ107" s="124" t="s">
        <v>121</v>
      </c>
      <c r="AR107" s="125"/>
      <c r="AS107" s="141">
        <v>0</v>
      </c>
      <c r="AT107" s="142">
        <f>ROUND(SUM(AV107:AW107),2)</f>
        <v>0</v>
      </c>
      <c r="AU107" s="143">
        <f>'VON - Vedlejší a ostatní ...'!P122</f>
        <v>0</v>
      </c>
      <c r="AV107" s="142">
        <f>'VON - Vedlejší a ostatní ...'!J33</f>
        <v>0</v>
      </c>
      <c r="AW107" s="142">
        <f>'VON - Vedlejší a ostatní ...'!J34</f>
        <v>0</v>
      </c>
      <c r="AX107" s="142">
        <f>'VON - Vedlejší a ostatní ...'!J35</f>
        <v>0</v>
      </c>
      <c r="AY107" s="142">
        <f>'VON - Vedlejší a ostatní ...'!J36</f>
        <v>0</v>
      </c>
      <c r="AZ107" s="142">
        <f>'VON - Vedlejší a ostatní ...'!F33</f>
        <v>0</v>
      </c>
      <c r="BA107" s="142">
        <f>'VON - Vedlejší a ostatní ...'!F34</f>
        <v>0</v>
      </c>
      <c r="BB107" s="142">
        <f>'VON - Vedlejší a ostatní ...'!F35</f>
        <v>0</v>
      </c>
      <c r="BC107" s="142">
        <f>'VON - Vedlejší a ostatní ...'!F36</f>
        <v>0</v>
      </c>
      <c r="BD107" s="144">
        <f>'VON - Vedlejší a ostatní ...'!F37</f>
        <v>0</v>
      </c>
      <c r="BE107" s="7"/>
      <c r="BT107" s="130" t="s">
        <v>83</v>
      </c>
      <c r="BV107" s="130" t="s">
        <v>78</v>
      </c>
      <c r="BW107" s="130" t="s">
        <v>123</v>
      </c>
      <c r="BX107" s="130" t="s">
        <v>5</v>
      </c>
      <c r="CL107" s="130" t="s">
        <v>1</v>
      </c>
      <c r="CM107" s="130" t="s">
        <v>85</v>
      </c>
    </row>
    <row r="108" s="2" customFormat="1" ht="30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43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43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</row>
  </sheetData>
  <sheetProtection sheet="1" formatColumns="0" formatRows="0" objects="1" scenarios="1" spinCount="100000" saltValue="AmWLgxsb8fpmzq0no+CZl1jGnN5WmSbGRT6gaf1s6tXc1bQoKYyxs3jeu3ynJoFWOYhIHorlfHu79ZsWSq1+eA==" hashValue="JXSCZG+yrE0xzpUJGesr8Un7uWnpJLYITAUxbSFCGR+OVjXLbWGFyn0hiUw+HqswqbM/5eayQKygM54Az3uwJg==" algorithmName="SHA-512" password="CC4E"/>
  <mergeCells count="90">
    <mergeCell ref="C92:G92"/>
    <mergeCell ref="D103:H103"/>
    <mergeCell ref="D95:H95"/>
    <mergeCell ref="D99:H99"/>
    <mergeCell ref="E101:I101"/>
    <mergeCell ref="E104:I104"/>
    <mergeCell ref="E97:I97"/>
    <mergeCell ref="E96:I96"/>
    <mergeCell ref="E102:I102"/>
    <mergeCell ref="E98:I98"/>
    <mergeCell ref="E100:I100"/>
    <mergeCell ref="I92:AF92"/>
    <mergeCell ref="J95:AF95"/>
    <mergeCell ref="J103:AF103"/>
    <mergeCell ref="J99:AF99"/>
    <mergeCell ref="K100:AF100"/>
    <mergeCell ref="K96:AF96"/>
    <mergeCell ref="K101:AF101"/>
    <mergeCell ref="K98:AF98"/>
    <mergeCell ref="K104:AF104"/>
    <mergeCell ref="K102:AF102"/>
    <mergeCell ref="K97:AF97"/>
    <mergeCell ref="L85:AJ85"/>
    <mergeCell ref="E105:I105"/>
    <mergeCell ref="K105:AF105"/>
    <mergeCell ref="E106:I106"/>
    <mergeCell ref="K106:AF106"/>
    <mergeCell ref="D107:H107"/>
    <mergeCell ref="J107:AF10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95:AP95"/>
    <mergeCell ref="AN101:AP101"/>
    <mergeCell ref="AN96:AP96"/>
    <mergeCell ref="AN100:AP100"/>
    <mergeCell ref="AN97:AP97"/>
    <mergeCell ref="AN102:AP10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</mergeCells>
  <hyperlinks>
    <hyperlink ref="A96" location="'SO 01 - 1 - stávající kot...'!C2" display="/"/>
    <hyperlink ref="A97" location="'SO 01 - 2 - stávající kot...'!C2" display="/"/>
    <hyperlink ref="A98" location="'SO 01 - 3 - stávající kot...'!C2" display="/"/>
    <hyperlink ref="A100" location="'SO 02 - 1 - gymnázium a š...'!C2" display="/"/>
    <hyperlink ref="A101" location="'SO 02 - 2 - gymnázium a š...'!C2" display="/"/>
    <hyperlink ref="A102" location="'SO 02 - 3 - gymnázium a š...'!C2" display="/"/>
    <hyperlink ref="A104" location="'SO 03 - 1 - tělocvična - ...'!C2" display="/"/>
    <hyperlink ref="A105" location="'SO 03 - 2 - tělocvična - EI'!C2" display="/"/>
    <hyperlink ref="A106" location="'SO 03 - 3 - tělocvična - ...'!C2" display="/"/>
    <hyperlink ref="A10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1" customFormat="1" ht="12" customHeight="1">
      <c r="B8" s="19"/>
      <c r="D8" s="149" t="s">
        <v>125</v>
      </c>
      <c r="L8" s="19"/>
    </row>
    <row r="9" hidden="1" s="2" customFormat="1" ht="16.5" customHeight="1">
      <c r="A9" s="37"/>
      <c r="B9" s="43"/>
      <c r="C9" s="37"/>
      <c r="D9" s="37"/>
      <c r="E9" s="150" t="s">
        <v>2363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2763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ROUND((SUM(BE137:BE362)),  2)</f>
        <v>0</v>
      </c>
      <c r="G35" s="37"/>
      <c r="H35" s="37"/>
      <c r="I35" s="163">
        <v>0.20999999999999999</v>
      </c>
      <c r="J35" s="162">
        <f>ROUND(((SUM(BE137:BE362))*I35),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ROUND((SUM(BF137:BF362)),  2)</f>
        <v>0</v>
      </c>
      <c r="G36" s="37"/>
      <c r="H36" s="37"/>
      <c r="I36" s="163">
        <v>0.14999999999999999</v>
      </c>
      <c r="J36" s="162">
        <f>ROUND(((SUM(BF137:BF362))*I36),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ROUND((SUM(BG137:BG362)),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ROUND((SUM(BH137:BH362)),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ROUND((SUM(BI137:BI362)),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2363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03 - 3 - tělocvična - Plyn, UT, ZTI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Dačice</v>
      </c>
      <c r="G91" s="39"/>
      <c r="H91" s="39"/>
      <c r="I91" s="31" t="s">
        <v>22</v>
      </c>
      <c r="J91" s="78" t="str">
        <f>IF(J14="","",J14)</f>
        <v>31. 1. 2023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Dačice</v>
      </c>
      <c r="G93" s="39"/>
      <c r="H93" s="39"/>
      <c r="I93" s="31" t="s">
        <v>30</v>
      </c>
      <c r="J93" s="35" t="str">
        <f>E23</f>
        <v>Karel Mandelík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J137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1972</v>
      </c>
      <c r="E99" s="190"/>
      <c r="F99" s="190"/>
      <c r="G99" s="190"/>
      <c r="H99" s="190"/>
      <c r="I99" s="190"/>
      <c r="J99" s="191">
        <f>J138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1973</v>
      </c>
      <c r="E100" s="195"/>
      <c r="F100" s="195"/>
      <c r="G100" s="195"/>
      <c r="H100" s="195"/>
      <c r="I100" s="195"/>
      <c r="J100" s="196">
        <f>J139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739</v>
      </c>
      <c r="E101" s="190"/>
      <c r="F101" s="190"/>
      <c r="G101" s="190"/>
      <c r="H101" s="190"/>
      <c r="I101" s="190"/>
      <c r="J101" s="191">
        <f>J154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740</v>
      </c>
      <c r="E102" s="195"/>
      <c r="F102" s="195"/>
      <c r="G102" s="195"/>
      <c r="H102" s="195"/>
      <c r="I102" s="195"/>
      <c r="J102" s="196">
        <f>J155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741</v>
      </c>
      <c r="E103" s="195"/>
      <c r="F103" s="195"/>
      <c r="G103" s="195"/>
      <c r="H103" s="195"/>
      <c r="I103" s="195"/>
      <c r="J103" s="196">
        <f>J172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742</v>
      </c>
      <c r="E104" s="195"/>
      <c r="F104" s="195"/>
      <c r="G104" s="195"/>
      <c r="H104" s="195"/>
      <c r="I104" s="195"/>
      <c r="J104" s="196">
        <f>J207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743</v>
      </c>
      <c r="E105" s="195"/>
      <c r="F105" s="195"/>
      <c r="G105" s="195"/>
      <c r="H105" s="195"/>
      <c r="I105" s="195"/>
      <c r="J105" s="196">
        <f>J238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744</v>
      </c>
      <c r="E106" s="195"/>
      <c r="F106" s="195"/>
      <c r="G106" s="195"/>
      <c r="H106" s="195"/>
      <c r="I106" s="195"/>
      <c r="J106" s="196">
        <f>J243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745</v>
      </c>
      <c r="E107" s="195"/>
      <c r="F107" s="195"/>
      <c r="G107" s="195"/>
      <c r="H107" s="195"/>
      <c r="I107" s="195"/>
      <c r="J107" s="196">
        <f>J258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746</v>
      </c>
      <c r="E108" s="195"/>
      <c r="F108" s="195"/>
      <c r="G108" s="195"/>
      <c r="H108" s="195"/>
      <c r="I108" s="195"/>
      <c r="J108" s="196">
        <f>J269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32"/>
      <c r="D109" s="194" t="s">
        <v>747</v>
      </c>
      <c r="E109" s="195"/>
      <c r="F109" s="195"/>
      <c r="G109" s="195"/>
      <c r="H109" s="195"/>
      <c r="I109" s="195"/>
      <c r="J109" s="196">
        <f>J286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748</v>
      </c>
      <c r="E110" s="195"/>
      <c r="F110" s="195"/>
      <c r="G110" s="195"/>
      <c r="H110" s="195"/>
      <c r="I110" s="195"/>
      <c r="J110" s="196">
        <f>J313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7"/>
      <c r="C111" s="188"/>
      <c r="D111" s="189" t="s">
        <v>749</v>
      </c>
      <c r="E111" s="190"/>
      <c r="F111" s="190"/>
      <c r="G111" s="190"/>
      <c r="H111" s="190"/>
      <c r="I111" s="190"/>
      <c r="J111" s="191">
        <f>J318</f>
        <v>0</v>
      </c>
      <c r="K111" s="188"/>
      <c r="L111" s="192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3"/>
      <c r="C112" s="132"/>
      <c r="D112" s="194" t="s">
        <v>2764</v>
      </c>
      <c r="E112" s="195"/>
      <c r="F112" s="195"/>
      <c r="G112" s="195"/>
      <c r="H112" s="195"/>
      <c r="I112" s="195"/>
      <c r="J112" s="196">
        <f>J319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750</v>
      </c>
      <c r="E113" s="195"/>
      <c r="F113" s="195"/>
      <c r="G113" s="195"/>
      <c r="H113" s="195"/>
      <c r="I113" s="195"/>
      <c r="J113" s="196">
        <f>J346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7"/>
      <c r="C114" s="188"/>
      <c r="D114" s="189" t="s">
        <v>2765</v>
      </c>
      <c r="E114" s="190"/>
      <c r="F114" s="190"/>
      <c r="G114" s="190"/>
      <c r="H114" s="190"/>
      <c r="I114" s="190"/>
      <c r="J114" s="191">
        <f>J359</f>
        <v>0</v>
      </c>
      <c r="K114" s="188"/>
      <c r="L114" s="192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93"/>
      <c r="C115" s="132"/>
      <c r="D115" s="194" t="s">
        <v>2766</v>
      </c>
      <c r="E115" s="195"/>
      <c r="F115" s="195"/>
      <c r="G115" s="195"/>
      <c r="H115" s="195"/>
      <c r="I115" s="195"/>
      <c r="J115" s="196">
        <f>J360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143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16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182" t="str">
        <f>E7</f>
        <v>Vytápění ZŠ B. Němcové</v>
      </c>
      <c r="F125" s="31"/>
      <c r="G125" s="31"/>
      <c r="H125" s="31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" customFormat="1" ht="12" customHeight="1">
      <c r="B126" s="20"/>
      <c r="C126" s="31" t="s">
        <v>125</v>
      </c>
      <c r="D126" s="21"/>
      <c r="E126" s="21"/>
      <c r="F126" s="21"/>
      <c r="G126" s="21"/>
      <c r="H126" s="21"/>
      <c r="I126" s="21"/>
      <c r="J126" s="21"/>
      <c r="K126" s="21"/>
      <c r="L126" s="19"/>
    </row>
    <row r="127" s="2" customFormat="1" ht="16.5" customHeight="1">
      <c r="A127" s="37"/>
      <c r="B127" s="38"/>
      <c r="C127" s="39"/>
      <c r="D127" s="39"/>
      <c r="E127" s="182" t="s">
        <v>2363</v>
      </c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127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E11</f>
        <v>SO 03 - 3 - tělocvična - Plyn, UT, ZTI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F14</f>
        <v>Dačice</v>
      </c>
      <c r="G131" s="39"/>
      <c r="H131" s="39"/>
      <c r="I131" s="31" t="s">
        <v>22</v>
      </c>
      <c r="J131" s="78" t="str">
        <f>IF(J14="","",J14)</f>
        <v>31. 1. 2023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E17</f>
        <v>Město Dačice</v>
      </c>
      <c r="G133" s="39"/>
      <c r="H133" s="39"/>
      <c r="I133" s="31" t="s">
        <v>30</v>
      </c>
      <c r="J133" s="35" t="str">
        <f>E23</f>
        <v>Karel Mandelík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28</v>
      </c>
      <c r="D134" s="39"/>
      <c r="E134" s="39"/>
      <c r="F134" s="26" t="str">
        <f>IF(E20="","",E20)</f>
        <v>Vyplň údaj</v>
      </c>
      <c r="G134" s="39"/>
      <c r="H134" s="39"/>
      <c r="I134" s="31" t="s">
        <v>33</v>
      </c>
      <c r="J134" s="35" t="str">
        <f>E26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8"/>
      <c r="B136" s="199"/>
      <c r="C136" s="200" t="s">
        <v>144</v>
      </c>
      <c r="D136" s="201" t="s">
        <v>61</v>
      </c>
      <c r="E136" s="201" t="s">
        <v>57</v>
      </c>
      <c r="F136" s="201" t="s">
        <v>58</v>
      </c>
      <c r="G136" s="201" t="s">
        <v>145</v>
      </c>
      <c r="H136" s="201" t="s">
        <v>146</v>
      </c>
      <c r="I136" s="201" t="s">
        <v>147</v>
      </c>
      <c r="J136" s="202" t="s">
        <v>131</v>
      </c>
      <c r="K136" s="203" t="s">
        <v>148</v>
      </c>
      <c r="L136" s="204"/>
      <c r="M136" s="99" t="s">
        <v>1</v>
      </c>
      <c r="N136" s="100" t="s">
        <v>40</v>
      </c>
      <c r="O136" s="100" t="s">
        <v>149</v>
      </c>
      <c r="P136" s="100" t="s">
        <v>150</v>
      </c>
      <c r="Q136" s="100" t="s">
        <v>151</v>
      </c>
      <c r="R136" s="100" t="s">
        <v>152</v>
      </c>
      <c r="S136" s="100" t="s">
        <v>153</v>
      </c>
      <c r="T136" s="101" t="s">
        <v>154</v>
      </c>
      <c r="U136" s="198"/>
      <c r="V136" s="198"/>
      <c r="W136" s="198"/>
      <c r="X136" s="198"/>
      <c r="Y136" s="198"/>
      <c r="Z136" s="198"/>
      <c r="AA136" s="198"/>
      <c r="AB136" s="198"/>
      <c r="AC136" s="198"/>
      <c r="AD136" s="198"/>
      <c r="AE136" s="198"/>
    </row>
    <row r="137" s="2" customFormat="1" ht="22.8" customHeight="1">
      <c r="A137" s="37"/>
      <c r="B137" s="38"/>
      <c r="C137" s="106" t="s">
        <v>155</v>
      </c>
      <c r="D137" s="39"/>
      <c r="E137" s="39"/>
      <c r="F137" s="39"/>
      <c r="G137" s="39"/>
      <c r="H137" s="39"/>
      <c r="I137" s="39"/>
      <c r="J137" s="205">
        <f>BK137</f>
        <v>0</v>
      </c>
      <c r="K137" s="39"/>
      <c r="L137" s="43"/>
      <c r="M137" s="102"/>
      <c r="N137" s="206"/>
      <c r="O137" s="103"/>
      <c r="P137" s="207">
        <f>P138+P154+P318+P359</f>
        <v>0</v>
      </c>
      <c r="Q137" s="103"/>
      <c r="R137" s="207">
        <f>R138+R154+R318+R359</f>
        <v>1.15062</v>
      </c>
      <c r="S137" s="103"/>
      <c r="T137" s="208">
        <f>T138+T154+T318+T359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75</v>
      </c>
      <c r="AU137" s="16" t="s">
        <v>133</v>
      </c>
      <c r="BK137" s="209">
        <f>BK138+BK154+BK318+BK359</f>
        <v>0</v>
      </c>
    </row>
    <row r="138" s="12" customFormat="1" ht="25.92" customHeight="1">
      <c r="A138" s="12"/>
      <c r="B138" s="210"/>
      <c r="C138" s="211"/>
      <c r="D138" s="212" t="s">
        <v>75</v>
      </c>
      <c r="E138" s="213" t="s">
        <v>156</v>
      </c>
      <c r="F138" s="213" t="s">
        <v>1977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</f>
        <v>0</v>
      </c>
      <c r="Q138" s="218"/>
      <c r="R138" s="219">
        <f>R139</f>
        <v>0.0097599999999999996</v>
      </c>
      <c r="S138" s="218"/>
      <c r="T138" s="22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83</v>
      </c>
      <c r="AT138" s="222" t="s">
        <v>75</v>
      </c>
      <c r="AU138" s="222" t="s">
        <v>76</v>
      </c>
      <c r="AY138" s="221" t="s">
        <v>158</v>
      </c>
      <c r="BK138" s="223">
        <f>BK139</f>
        <v>0</v>
      </c>
    </row>
    <row r="139" s="12" customFormat="1" ht="22.8" customHeight="1">
      <c r="A139" s="12"/>
      <c r="B139" s="210"/>
      <c r="C139" s="211"/>
      <c r="D139" s="212" t="s">
        <v>75</v>
      </c>
      <c r="E139" s="224" t="s">
        <v>201</v>
      </c>
      <c r="F139" s="224" t="s">
        <v>1978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SUM(P140:P153)</f>
        <v>0</v>
      </c>
      <c r="Q139" s="218"/>
      <c r="R139" s="219">
        <f>SUM(R140:R153)</f>
        <v>0.0097599999999999996</v>
      </c>
      <c r="S139" s="218"/>
      <c r="T139" s="220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75</v>
      </c>
      <c r="AU139" s="222" t="s">
        <v>83</v>
      </c>
      <c r="AY139" s="221" t="s">
        <v>158</v>
      </c>
      <c r="BK139" s="223">
        <f>SUM(BK140:BK153)</f>
        <v>0</v>
      </c>
    </row>
    <row r="140" s="2" customFormat="1" ht="33" customHeight="1">
      <c r="A140" s="37"/>
      <c r="B140" s="38"/>
      <c r="C140" s="226" t="s">
        <v>83</v>
      </c>
      <c r="D140" s="226" t="s">
        <v>161</v>
      </c>
      <c r="E140" s="227" t="s">
        <v>1985</v>
      </c>
      <c r="F140" s="228" t="s">
        <v>1986</v>
      </c>
      <c r="G140" s="229" t="s">
        <v>362</v>
      </c>
      <c r="H140" s="230">
        <v>8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165</v>
      </c>
      <c r="AT140" s="238" t="s">
        <v>161</v>
      </c>
      <c r="AU140" s="238" t="s">
        <v>85</v>
      </c>
      <c r="AY140" s="16" t="s">
        <v>158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165</v>
      </c>
      <c r="BM140" s="238" t="s">
        <v>2767</v>
      </c>
    </row>
    <row r="141" s="2" customFormat="1">
      <c r="A141" s="37"/>
      <c r="B141" s="38"/>
      <c r="C141" s="39"/>
      <c r="D141" s="240" t="s">
        <v>167</v>
      </c>
      <c r="E141" s="39"/>
      <c r="F141" s="241" t="s">
        <v>1986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167</v>
      </c>
      <c r="AU141" s="16" t="s">
        <v>85</v>
      </c>
    </row>
    <row r="142" s="2" customFormat="1" ht="16.5" customHeight="1">
      <c r="A142" s="37"/>
      <c r="B142" s="38"/>
      <c r="C142" s="257" t="s">
        <v>85</v>
      </c>
      <c r="D142" s="257" t="s">
        <v>249</v>
      </c>
      <c r="E142" s="258" t="s">
        <v>1988</v>
      </c>
      <c r="F142" s="259" t="s">
        <v>1989</v>
      </c>
      <c r="G142" s="260" t="s">
        <v>362</v>
      </c>
      <c r="H142" s="261">
        <v>6</v>
      </c>
      <c r="I142" s="262"/>
      <c r="J142" s="263">
        <f>ROUND(I142*H142,2)</f>
        <v>0</v>
      </c>
      <c r="K142" s="264"/>
      <c r="L142" s="265"/>
      <c r="M142" s="266" t="s">
        <v>1</v>
      </c>
      <c r="N142" s="267" t="s">
        <v>41</v>
      </c>
      <c r="O142" s="90"/>
      <c r="P142" s="236">
        <f>O142*H142</f>
        <v>0</v>
      </c>
      <c r="Q142" s="236">
        <v>0.00035</v>
      </c>
      <c r="R142" s="236">
        <f>Q142*H142</f>
        <v>0.0020999999999999999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201</v>
      </c>
      <c r="AT142" s="238" t="s">
        <v>249</v>
      </c>
      <c r="AU142" s="238" t="s">
        <v>85</v>
      </c>
      <c r="AY142" s="16" t="s">
        <v>158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83</v>
      </c>
      <c r="BK142" s="239">
        <f>ROUND(I142*H142,2)</f>
        <v>0</v>
      </c>
      <c r="BL142" s="16" t="s">
        <v>165</v>
      </c>
      <c r="BM142" s="238" t="s">
        <v>2768</v>
      </c>
    </row>
    <row r="143" s="2" customFormat="1">
      <c r="A143" s="37"/>
      <c r="B143" s="38"/>
      <c r="C143" s="39"/>
      <c r="D143" s="240" t="s">
        <v>167</v>
      </c>
      <c r="E143" s="39"/>
      <c r="F143" s="241" t="s">
        <v>1989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167</v>
      </c>
      <c r="AU143" s="16" t="s">
        <v>85</v>
      </c>
    </row>
    <row r="144" s="2" customFormat="1" ht="16.5" customHeight="1">
      <c r="A144" s="37"/>
      <c r="B144" s="38"/>
      <c r="C144" s="257" t="s">
        <v>177</v>
      </c>
      <c r="D144" s="257" t="s">
        <v>249</v>
      </c>
      <c r="E144" s="258" t="s">
        <v>1991</v>
      </c>
      <c r="F144" s="259" t="s">
        <v>1992</v>
      </c>
      <c r="G144" s="260" t="s">
        <v>362</v>
      </c>
      <c r="H144" s="261">
        <v>2</v>
      </c>
      <c r="I144" s="262"/>
      <c r="J144" s="263">
        <f>ROUND(I144*H144,2)</f>
        <v>0</v>
      </c>
      <c r="K144" s="264"/>
      <c r="L144" s="265"/>
      <c r="M144" s="266" t="s">
        <v>1</v>
      </c>
      <c r="N144" s="267" t="s">
        <v>41</v>
      </c>
      <c r="O144" s="90"/>
      <c r="P144" s="236">
        <f>O144*H144</f>
        <v>0</v>
      </c>
      <c r="Q144" s="236">
        <v>0.00025999999999999998</v>
      </c>
      <c r="R144" s="236">
        <f>Q144*H144</f>
        <v>0.00051999999999999995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201</v>
      </c>
      <c r="AT144" s="238" t="s">
        <v>249</v>
      </c>
      <c r="AU144" s="238" t="s">
        <v>85</v>
      </c>
      <c r="AY144" s="16" t="s">
        <v>158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83</v>
      </c>
      <c r="BK144" s="239">
        <f>ROUND(I144*H144,2)</f>
        <v>0</v>
      </c>
      <c r="BL144" s="16" t="s">
        <v>165</v>
      </c>
      <c r="BM144" s="238" t="s">
        <v>2769</v>
      </c>
    </row>
    <row r="145" s="2" customFormat="1">
      <c r="A145" s="37"/>
      <c r="B145" s="38"/>
      <c r="C145" s="39"/>
      <c r="D145" s="240" t="s">
        <v>167</v>
      </c>
      <c r="E145" s="39"/>
      <c r="F145" s="241" t="s">
        <v>1992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167</v>
      </c>
      <c r="AU145" s="16" t="s">
        <v>85</v>
      </c>
    </row>
    <row r="146" s="2" customFormat="1" ht="33" customHeight="1">
      <c r="A146" s="37"/>
      <c r="B146" s="38"/>
      <c r="C146" s="226" t="s">
        <v>165</v>
      </c>
      <c r="D146" s="226" t="s">
        <v>161</v>
      </c>
      <c r="E146" s="227" t="s">
        <v>1994</v>
      </c>
      <c r="F146" s="228" t="s">
        <v>1995</v>
      </c>
      <c r="G146" s="229" t="s">
        <v>362</v>
      </c>
      <c r="H146" s="230">
        <v>2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1.0000000000000001E-05</v>
      </c>
      <c r="R146" s="236">
        <f>Q146*H146</f>
        <v>2.0000000000000002E-05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165</v>
      </c>
      <c r="AT146" s="238" t="s">
        <v>161</v>
      </c>
      <c r="AU146" s="238" t="s">
        <v>85</v>
      </c>
      <c r="AY146" s="16" t="s">
        <v>158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83</v>
      </c>
      <c r="BK146" s="239">
        <f>ROUND(I146*H146,2)</f>
        <v>0</v>
      </c>
      <c r="BL146" s="16" t="s">
        <v>165</v>
      </c>
      <c r="BM146" s="238" t="s">
        <v>2770</v>
      </c>
    </row>
    <row r="147" s="2" customFormat="1">
      <c r="A147" s="37"/>
      <c r="B147" s="38"/>
      <c r="C147" s="39"/>
      <c r="D147" s="240" t="s">
        <v>167</v>
      </c>
      <c r="E147" s="39"/>
      <c r="F147" s="241" t="s">
        <v>1995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85</v>
      </c>
    </row>
    <row r="148" s="2" customFormat="1" ht="16.5" customHeight="1">
      <c r="A148" s="37"/>
      <c r="B148" s="38"/>
      <c r="C148" s="257" t="s">
        <v>189</v>
      </c>
      <c r="D148" s="257" t="s">
        <v>249</v>
      </c>
      <c r="E148" s="258" t="s">
        <v>1997</v>
      </c>
      <c r="F148" s="259" t="s">
        <v>1998</v>
      </c>
      <c r="G148" s="260" t="s">
        <v>362</v>
      </c>
      <c r="H148" s="261">
        <v>2</v>
      </c>
      <c r="I148" s="262"/>
      <c r="J148" s="263">
        <f>ROUND(I148*H148,2)</f>
        <v>0</v>
      </c>
      <c r="K148" s="264"/>
      <c r="L148" s="265"/>
      <c r="M148" s="266" t="s">
        <v>1</v>
      </c>
      <c r="N148" s="267" t="s">
        <v>41</v>
      </c>
      <c r="O148" s="90"/>
      <c r="P148" s="236">
        <f>O148*H148</f>
        <v>0</v>
      </c>
      <c r="Q148" s="236">
        <v>0.00088000000000000003</v>
      </c>
      <c r="R148" s="236">
        <f>Q148*H148</f>
        <v>0.0017600000000000001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201</v>
      </c>
      <c r="AT148" s="238" t="s">
        <v>249</v>
      </c>
      <c r="AU148" s="238" t="s">
        <v>85</v>
      </c>
      <c r="AY148" s="16" t="s">
        <v>158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83</v>
      </c>
      <c r="BK148" s="239">
        <f>ROUND(I148*H148,2)</f>
        <v>0</v>
      </c>
      <c r="BL148" s="16" t="s">
        <v>165</v>
      </c>
      <c r="BM148" s="238" t="s">
        <v>2771</v>
      </c>
    </row>
    <row r="149" s="2" customFormat="1">
      <c r="A149" s="37"/>
      <c r="B149" s="38"/>
      <c r="C149" s="39"/>
      <c r="D149" s="240" t="s">
        <v>167</v>
      </c>
      <c r="E149" s="39"/>
      <c r="F149" s="241" t="s">
        <v>1998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167</v>
      </c>
      <c r="AU149" s="16" t="s">
        <v>85</v>
      </c>
    </row>
    <row r="150" s="2" customFormat="1" ht="16.5" customHeight="1">
      <c r="A150" s="37"/>
      <c r="B150" s="38"/>
      <c r="C150" s="226" t="s">
        <v>159</v>
      </c>
      <c r="D150" s="226" t="s">
        <v>161</v>
      </c>
      <c r="E150" s="227" t="s">
        <v>2481</v>
      </c>
      <c r="F150" s="228" t="s">
        <v>2482</v>
      </c>
      <c r="G150" s="229" t="s">
        <v>276</v>
      </c>
      <c r="H150" s="230">
        <v>23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0.00019000000000000001</v>
      </c>
      <c r="R150" s="236">
        <f>Q150*H150</f>
        <v>0.0043700000000000006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165</v>
      </c>
      <c r="AT150" s="238" t="s">
        <v>161</v>
      </c>
      <c r="AU150" s="238" t="s">
        <v>85</v>
      </c>
      <c r="AY150" s="16" t="s">
        <v>158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83</v>
      </c>
      <c r="BK150" s="239">
        <f>ROUND(I150*H150,2)</f>
        <v>0</v>
      </c>
      <c r="BL150" s="16" t="s">
        <v>165</v>
      </c>
      <c r="BM150" s="238" t="s">
        <v>2772</v>
      </c>
    </row>
    <row r="151" s="2" customFormat="1">
      <c r="A151" s="37"/>
      <c r="B151" s="38"/>
      <c r="C151" s="39"/>
      <c r="D151" s="240" t="s">
        <v>167</v>
      </c>
      <c r="E151" s="39"/>
      <c r="F151" s="241" t="s">
        <v>2482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167</v>
      </c>
      <c r="AU151" s="16" t="s">
        <v>85</v>
      </c>
    </row>
    <row r="152" s="2" customFormat="1" ht="21.75" customHeight="1">
      <c r="A152" s="37"/>
      <c r="B152" s="38"/>
      <c r="C152" s="226" t="s">
        <v>196</v>
      </c>
      <c r="D152" s="226" t="s">
        <v>161</v>
      </c>
      <c r="E152" s="227" t="s">
        <v>2773</v>
      </c>
      <c r="F152" s="228" t="s">
        <v>2774</v>
      </c>
      <c r="G152" s="229" t="s">
        <v>276</v>
      </c>
      <c r="H152" s="230">
        <v>11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9.0000000000000006E-05</v>
      </c>
      <c r="R152" s="236">
        <f>Q152*H152</f>
        <v>0.00098999999999999999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165</v>
      </c>
      <c r="AT152" s="238" t="s">
        <v>161</v>
      </c>
      <c r="AU152" s="238" t="s">
        <v>85</v>
      </c>
      <c r="AY152" s="16" t="s">
        <v>158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165</v>
      </c>
      <c r="BM152" s="238" t="s">
        <v>2775</v>
      </c>
    </row>
    <row r="153" s="2" customFormat="1">
      <c r="A153" s="37"/>
      <c r="B153" s="38"/>
      <c r="C153" s="39"/>
      <c r="D153" s="240" t="s">
        <v>167</v>
      </c>
      <c r="E153" s="39"/>
      <c r="F153" s="241" t="s">
        <v>2774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85</v>
      </c>
    </row>
    <row r="154" s="12" customFormat="1" ht="25.92" customHeight="1">
      <c r="A154" s="12"/>
      <c r="B154" s="210"/>
      <c r="C154" s="211"/>
      <c r="D154" s="212" t="s">
        <v>75</v>
      </c>
      <c r="E154" s="213" t="s">
        <v>228</v>
      </c>
      <c r="F154" s="213" t="s">
        <v>751</v>
      </c>
      <c r="G154" s="211"/>
      <c r="H154" s="211"/>
      <c r="I154" s="214"/>
      <c r="J154" s="215">
        <f>BK154</f>
        <v>0</v>
      </c>
      <c r="K154" s="211"/>
      <c r="L154" s="216"/>
      <c r="M154" s="217"/>
      <c r="N154" s="218"/>
      <c r="O154" s="218"/>
      <c r="P154" s="219">
        <f>P155+P172+P207+P238+P243+P258+P269+P286+P313</f>
        <v>0</v>
      </c>
      <c r="Q154" s="218"/>
      <c r="R154" s="219">
        <f>R155+R172+R207+R238+R243+R258+R269+R286+R313</f>
        <v>1.0872299999999999</v>
      </c>
      <c r="S154" s="218"/>
      <c r="T154" s="220">
        <f>T155+T172+T207+T238+T243+T258+T269+T286+T313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85</v>
      </c>
      <c r="AT154" s="222" t="s">
        <v>75</v>
      </c>
      <c r="AU154" s="222" t="s">
        <v>76</v>
      </c>
      <c r="AY154" s="221" t="s">
        <v>158</v>
      </c>
      <c r="BK154" s="223">
        <f>BK155+BK172+BK207+BK238+BK243+BK258+BK269+BK286+BK313</f>
        <v>0</v>
      </c>
    </row>
    <row r="155" s="12" customFormat="1" ht="22.8" customHeight="1">
      <c r="A155" s="12"/>
      <c r="B155" s="210"/>
      <c r="C155" s="211"/>
      <c r="D155" s="212" t="s">
        <v>75</v>
      </c>
      <c r="E155" s="224" t="s">
        <v>752</v>
      </c>
      <c r="F155" s="224" t="s">
        <v>753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SUM(P156:P171)</f>
        <v>0</v>
      </c>
      <c r="Q155" s="218"/>
      <c r="R155" s="219">
        <f>SUM(R156:R171)</f>
        <v>0.11617999999999999</v>
      </c>
      <c r="S155" s="218"/>
      <c r="T155" s="220">
        <f>SUM(T156:T171)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85</v>
      </c>
      <c r="AT155" s="222" t="s">
        <v>75</v>
      </c>
      <c r="AU155" s="222" t="s">
        <v>83</v>
      </c>
      <c r="AY155" s="221" t="s">
        <v>158</v>
      </c>
      <c r="BK155" s="223">
        <f>SUM(BK156:BK171)</f>
        <v>0</v>
      </c>
    </row>
    <row r="156" s="2" customFormat="1" ht="21.75" customHeight="1">
      <c r="A156" s="37"/>
      <c r="B156" s="38"/>
      <c r="C156" s="226" t="s">
        <v>201</v>
      </c>
      <c r="D156" s="226" t="s">
        <v>161</v>
      </c>
      <c r="E156" s="227" t="s">
        <v>2776</v>
      </c>
      <c r="F156" s="228" t="s">
        <v>2777</v>
      </c>
      <c r="G156" s="229" t="s">
        <v>362</v>
      </c>
      <c r="H156" s="230">
        <v>2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0.019019999999999999</v>
      </c>
      <c r="R156" s="236">
        <f>Q156*H156</f>
        <v>0.038039999999999997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236</v>
      </c>
      <c r="AT156" s="238" t="s">
        <v>161</v>
      </c>
      <c r="AU156" s="238" t="s">
        <v>85</v>
      </c>
      <c r="AY156" s="16" t="s">
        <v>158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83</v>
      </c>
      <c r="BK156" s="239">
        <f>ROUND(I156*H156,2)</f>
        <v>0</v>
      </c>
      <c r="BL156" s="16" t="s">
        <v>236</v>
      </c>
      <c r="BM156" s="238" t="s">
        <v>2778</v>
      </c>
    </row>
    <row r="157" s="2" customFormat="1">
      <c r="A157" s="37"/>
      <c r="B157" s="38"/>
      <c r="C157" s="39"/>
      <c r="D157" s="240" t="s">
        <v>167</v>
      </c>
      <c r="E157" s="39"/>
      <c r="F157" s="241" t="s">
        <v>2777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167</v>
      </c>
      <c r="AU157" s="16" t="s">
        <v>85</v>
      </c>
    </row>
    <row r="158" s="2" customFormat="1" ht="21.75" customHeight="1">
      <c r="A158" s="37"/>
      <c r="B158" s="38"/>
      <c r="C158" s="226" t="s">
        <v>175</v>
      </c>
      <c r="D158" s="226" t="s">
        <v>161</v>
      </c>
      <c r="E158" s="227" t="s">
        <v>2030</v>
      </c>
      <c r="F158" s="228" t="s">
        <v>2031</v>
      </c>
      <c r="G158" s="229" t="s">
        <v>276</v>
      </c>
      <c r="H158" s="230">
        <v>10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0.0074400000000000004</v>
      </c>
      <c r="R158" s="236">
        <f>Q158*H158</f>
        <v>0.074400000000000008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236</v>
      </c>
      <c r="AT158" s="238" t="s">
        <v>161</v>
      </c>
      <c r="AU158" s="238" t="s">
        <v>85</v>
      </c>
      <c r="AY158" s="16" t="s">
        <v>158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236</v>
      </c>
      <c r="BM158" s="238" t="s">
        <v>2779</v>
      </c>
    </row>
    <row r="159" s="2" customFormat="1">
      <c r="A159" s="37"/>
      <c r="B159" s="38"/>
      <c r="C159" s="39"/>
      <c r="D159" s="240" t="s">
        <v>167</v>
      </c>
      <c r="E159" s="39"/>
      <c r="F159" s="241" t="s">
        <v>2031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167</v>
      </c>
      <c r="AU159" s="16" t="s">
        <v>85</v>
      </c>
    </row>
    <row r="160" s="2" customFormat="1" ht="16.5" customHeight="1">
      <c r="A160" s="37"/>
      <c r="B160" s="38"/>
      <c r="C160" s="226" t="s">
        <v>211</v>
      </c>
      <c r="D160" s="226" t="s">
        <v>161</v>
      </c>
      <c r="E160" s="227" t="s">
        <v>754</v>
      </c>
      <c r="F160" s="228" t="s">
        <v>755</v>
      </c>
      <c r="G160" s="229" t="s">
        <v>276</v>
      </c>
      <c r="H160" s="230">
        <v>3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0.00040999999999999999</v>
      </c>
      <c r="R160" s="236">
        <f>Q160*H160</f>
        <v>0.00123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236</v>
      </c>
      <c r="AT160" s="238" t="s">
        <v>161</v>
      </c>
      <c r="AU160" s="238" t="s">
        <v>85</v>
      </c>
      <c r="AY160" s="16" t="s">
        <v>158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236</v>
      </c>
      <c r="BM160" s="238" t="s">
        <v>2780</v>
      </c>
    </row>
    <row r="161" s="2" customFormat="1">
      <c r="A161" s="37"/>
      <c r="B161" s="38"/>
      <c r="C161" s="39"/>
      <c r="D161" s="240" t="s">
        <v>167</v>
      </c>
      <c r="E161" s="39"/>
      <c r="F161" s="241" t="s">
        <v>755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167</v>
      </c>
      <c r="AU161" s="16" t="s">
        <v>85</v>
      </c>
    </row>
    <row r="162" s="2" customFormat="1" ht="16.5" customHeight="1">
      <c r="A162" s="37"/>
      <c r="B162" s="38"/>
      <c r="C162" s="226" t="s">
        <v>216</v>
      </c>
      <c r="D162" s="226" t="s">
        <v>161</v>
      </c>
      <c r="E162" s="227" t="s">
        <v>2046</v>
      </c>
      <c r="F162" s="228" t="s">
        <v>2047</v>
      </c>
      <c r="G162" s="229" t="s">
        <v>362</v>
      </c>
      <c r="H162" s="230">
        <v>3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236</v>
      </c>
      <c r="AT162" s="238" t="s">
        <v>161</v>
      </c>
      <c r="AU162" s="238" t="s">
        <v>85</v>
      </c>
      <c r="AY162" s="16" t="s">
        <v>158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83</v>
      </c>
      <c r="BK162" s="239">
        <f>ROUND(I162*H162,2)</f>
        <v>0</v>
      </c>
      <c r="BL162" s="16" t="s">
        <v>236</v>
      </c>
      <c r="BM162" s="238" t="s">
        <v>2781</v>
      </c>
    </row>
    <row r="163" s="2" customFormat="1">
      <c r="A163" s="37"/>
      <c r="B163" s="38"/>
      <c r="C163" s="39"/>
      <c r="D163" s="240" t="s">
        <v>167</v>
      </c>
      <c r="E163" s="39"/>
      <c r="F163" s="241" t="s">
        <v>2047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167</v>
      </c>
      <c r="AU163" s="16" t="s">
        <v>85</v>
      </c>
    </row>
    <row r="164" s="2" customFormat="1" ht="24.15" customHeight="1">
      <c r="A164" s="37"/>
      <c r="B164" s="38"/>
      <c r="C164" s="226" t="s">
        <v>223</v>
      </c>
      <c r="D164" s="226" t="s">
        <v>161</v>
      </c>
      <c r="E164" s="227" t="s">
        <v>2058</v>
      </c>
      <c r="F164" s="228" t="s">
        <v>2059</v>
      </c>
      <c r="G164" s="229" t="s">
        <v>362</v>
      </c>
      <c r="H164" s="230">
        <v>1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0.0010100000000000001</v>
      </c>
      <c r="R164" s="236">
        <f>Q164*H164</f>
        <v>0.0010100000000000001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236</v>
      </c>
      <c r="AT164" s="238" t="s">
        <v>161</v>
      </c>
      <c r="AU164" s="238" t="s">
        <v>85</v>
      </c>
      <c r="AY164" s="16" t="s">
        <v>158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236</v>
      </c>
      <c r="BM164" s="238" t="s">
        <v>2782</v>
      </c>
    </row>
    <row r="165" s="2" customFormat="1">
      <c r="A165" s="37"/>
      <c r="B165" s="38"/>
      <c r="C165" s="39"/>
      <c r="D165" s="240" t="s">
        <v>167</v>
      </c>
      <c r="E165" s="39"/>
      <c r="F165" s="241" t="s">
        <v>2059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167</v>
      </c>
      <c r="AU165" s="16" t="s">
        <v>85</v>
      </c>
    </row>
    <row r="166" s="2" customFormat="1" ht="24.15" customHeight="1">
      <c r="A166" s="37"/>
      <c r="B166" s="38"/>
      <c r="C166" s="226" t="s">
        <v>232</v>
      </c>
      <c r="D166" s="226" t="s">
        <v>161</v>
      </c>
      <c r="E166" s="227" t="s">
        <v>757</v>
      </c>
      <c r="F166" s="228" t="s">
        <v>758</v>
      </c>
      <c r="G166" s="229" t="s">
        <v>362</v>
      </c>
      <c r="H166" s="230">
        <v>3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0.00050000000000000001</v>
      </c>
      <c r="R166" s="236">
        <f>Q166*H166</f>
        <v>0.0015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236</v>
      </c>
      <c r="AT166" s="238" t="s">
        <v>161</v>
      </c>
      <c r="AU166" s="238" t="s">
        <v>85</v>
      </c>
      <c r="AY166" s="16" t="s">
        <v>158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83</v>
      </c>
      <c r="BK166" s="239">
        <f>ROUND(I166*H166,2)</f>
        <v>0</v>
      </c>
      <c r="BL166" s="16" t="s">
        <v>236</v>
      </c>
      <c r="BM166" s="238" t="s">
        <v>2783</v>
      </c>
    </row>
    <row r="167" s="2" customFormat="1">
      <c r="A167" s="37"/>
      <c r="B167" s="38"/>
      <c r="C167" s="39"/>
      <c r="D167" s="240" t="s">
        <v>167</v>
      </c>
      <c r="E167" s="39"/>
      <c r="F167" s="241" t="s">
        <v>758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167</v>
      </c>
      <c r="AU167" s="16" t="s">
        <v>85</v>
      </c>
    </row>
    <row r="168" s="2" customFormat="1" ht="21.75" customHeight="1">
      <c r="A168" s="37"/>
      <c r="B168" s="38"/>
      <c r="C168" s="226" t="s">
        <v>352</v>
      </c>
      <c r="D168" s="226" t="s">
        <v>161</v>
      </c>
      <c r="E168" s="227" t="s">
        <v>2065</v>
      </c>
      <c r="F168" s="228" t="s">
        <v>2066</v>
      </c>
      <c r="G168" s="229" t="s">
        <v>276</v>
      </c>
      <c r="H168" s="230">
        <v>13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236</v>
      </c>
      <c r="AT168" s="238" t="s">
        <v>161</v>
      </c>
      <c r="AU168" s="238" t="s">
        <v>85</v>
      </c>
      <c r="AY168" s="16" t="s">
        <v>158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83</v>
      </c>
      <c r="BK168" s="239">
        <f>ROUND(I168*H168,2)</f>
        <v>0</v>
      </c>
      <c r="BL168" s="16" t="s">
        <v>236</v>
      </c>
      <c r="BM168" s="238" t="s">
        <v>2784</v>
      </c>
    </row>
    <row r="169" s="2" customFormat="1">
      <c r="A169" s="37"/>
      <c r="B169" s="38"/>
      <c r="C169" s="39"/>
      <c r="D169" s="240" t="s">
        <v>167</v>
      </c>
      <c r="E169" s="39"/>
      <c r="F169" s="241" t="s">
        <v>2066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167</v>
      </c>
      <c r="AU169" s="16" t="s">
        <v>85</v>
      </c>
    </row>
    <row r="170" s="2" customFormat="1" ht="24.15" customHeight="1">
      <c r="A170" s="37"/>
      <c r="B170" s="38"/>
      <c r="C170" s="226" t="s">
        <v>8</v>
      </c>
      <c r="D170" s="226" t="s">
        <v>161</v>
      </c>
      <c r="E170" s="227" t="s">
        <v>760</v>
      </c>
      <c r="F170" s="228" t="s">
        <v>761</v>
      </c>
      <c r="G170" s="229" t="s">
        <v>192</v>
      </c>
      <c r="H170" s="230">
        <v>0.11600000000000001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236</v>
      </c>
      <c r="AT170" s="238" t="s">
        <v>161</v>
      </c>
      <c r="AU170" s="238" t="s">
        <v>85</v>
      </c>
      <c r="AY170" s="16" t="s">
        <v>158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83</v>
      </c>
      <c r="BK170" s="239">
        <f>ROUND(I170*H170,2)</f>
        <v>0</v>
      </c>
      <c r="BL170" s="16" t="s">
        <v>236</v>
      </c>
      <c r="BM170" s="238" t="s">
        <v>2785</v>
      </c>
    </row>
    <row r="171" s="2" customFormat="1">
      <c r="A171" s="37"/>
      <c r="B171" s="38"/>
      <c r="C171" s="39"/>
      <c r="D171" s="240" t="s">
        <v>167</v>
      </c>
      <c r="E171" s="39"/>
      <c r="F171" s="241" t="s">
        <v>761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167</v>
      </c>
      <c r="AU171" s="16" t="s">
        <v>85</v>
      </c>
    </row>
    <row r="172" s="12" customFormat="1" ht="22.8" customHeight="1">
      <c r="A172" s="12"/>
      <c r="B172" s="210"/>
      <c r="C172" s="211"/>
      <c r="D172" s="212" t="s">
        <v>75</v>
      </c>
      <c r="E172" s="224" t="s">
        <v>763</v>
      </c>
      <c r="F172" s="224" t="s">
        <v>764</v>
      </c>
      <c r="G172" s="211"/>
      <c r="H172" s="211"/>
      <c r="I172" s="214"/>
      <c r="J172" s="225">
        <f>BK172</f>
        <v>0</v>
      </c>
      <c r="K172" s="211"/>
      <c r="L172" s="216"/>
      <c r="M172" s="217"/>
      <c r="N172" s="218"/>
      <c r="O172" s="218"/>
      <c r="P172" s="219">
        <f>SUM(P173:P206)</f>
        <v>0</v>
      </c>
      <c r="Q172" s="218"/>
      <c r="R172" s="219">
        <f>SUM(R173:R206)</f>
        <v>0.045620000000000001</v>
      </c>
      <c r="S172" s="218"/>
      <c r="T172" s="220">
        <f>SUM(T173:T206)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85</v>
      </c>
      <c r="AT172" s="222" t="s">
        <v>75</v>
      </c>
      <c r="AU172" s="222" t="s">
        <v>83</v>
      </c>
      <c r="AY172" s="221" t="s">
        <v>158</v>
      </c>
      <c r="BK172" s="223">
        <f>SUM(BK173:BK206)</f>
        <v>0</v>
      </c>
    </row>
    <row r="173" s="2" customFormat="1" ht="21.75" customHeight="1">
      <c r="A173" s="37"/>
      <c r="B173" s="38"/>
      <c r="C173" s="226" t="s">
        <v>236</v>
      </c>
      <c r="D173" s="226" t="s">
        <v>161</v>
      </c>
      <c r="E173" s="227" t="s">
        <v>2786</v>
      </c>
      <c r="F173" s="228" t="s">
        <v>2787</v>
      </c>
      <c r="G173" s="229" t="s">
        <v>362</v>
      </c>
      <c r="H173" s="230">
        <v>1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236</v>
      </c>
      <c r="AT173" s="238" t="s">
        <v>161</v>
      </c>
      <c r="AU173" s="238" t="s">
        <v>85</v>
      </c>
      <c r="AY173" s="16" t="s">
        <v>158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83</v>
      </c>
      <c r="BK173" s="239">
        <f>ROUND(I173*H173,2)</f>
        <v>0</v>
      </c>
      <c r="BL173" s="16" t="s">
        <v>236</v>
      </c>
      <c r="BM173" s="238" t="s">
        <v>2788</v>
      </c>
    </row>
    <row r="174" s="2" customFormat="1">
      <c r="A174" s="37"/>
      <c r="B174" s="38"/>
      <c r="C174" s="39"/>
      <c r="D174" s="240" t="s">
        <v>167</v>
      </c>
      <c r="E174" s="39"/>
      <c r="F174" s="241" t="s">
        <v>2787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167</v>
      </c>
      <c r="AU174" s="16" t="s">
        <v>85</v>
      </c>
    </row>
    <row r="175" s="2" customFormat="1" ht="24.15" customHeight="1">
      <c r="A175" s="37"/>
      <c r="B175" s="38"/>
      <c r="C175" s="226" t="s">
        <v>255</v>
      </c>
      <c r="D175" s="226" t="s">
        <v>161</v>
      </c>
      <c r="E175" s="227" t="s">
        <v>2789</v>
      </c>
      <c r="F175" s="228" t="s">
        <v>2790</v>
      </c>
      <c r="G175" s="229" t="s">
        <v>362</v>
      </c>
      <c r="H175" s="230">
        <v>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5.0000000000000002E-05</v>
      </c>
      <c r="R175" s="236">
        <f>Q175*H175</f>
        <v>5.0000000000000002E-05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236</v>
      </c>
      <c r="AT175" s="238" t="s">
        <v>161</v>
      </c>
      <c r="AU175" s="238" t="s">
        <v>85</v>
      </c>
      <c r="AY175" s="16" t="s">
        <v>158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83</v>
      </c>
      <c r="BK175" s="239">
        <f>ROUND(I175*H175,2)</f>
        <v>0</v>
      </c>
      <c r="BL175" s="16" t="s">
        <v>236</v>
      </c>
      <c r="BM175" s="238" t="s">
        <v>2791</v>
      </c>
    </row>
    <row r="176" s="2" customFormat="1">
      <c r="A176" s="37"/>
      <c r="B176" s="38"/>
      <c r="C176" s="39"/>
      <c r="D176" s="240" t="s">
        <v>167</v>
      </c>
      <c r="E176" s="39"/>
      <c r="F176" s="241" t="s">
        <v>2790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167</v>
      </c>
      <c r="AU176" s="16" t="s">
        <v>85</v>
      </c>
    </row>
    <row r="177" s="2" customFormat="1" ht="24.15" customHeight="1">
      <c r="A177" s="37"/>
      <c r="B177" s="38"/>
      <c r="C177" s="226" t="s">
        <v>262</v>
      </c>
      <c r="D177" s="226" t="s">
        <v>161</v>
      </c>
      <c r="E177" s="227" t="s">
        <v>2792</v>
      </c>
      <c r="F177" s="228" t="s">
        <v>2793</v>
      </c>
      <c r="G177" s="229" t="s">
        <v>362</v>
      </c>
      <c r="H177" s="230">
        <v>2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41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236</v>
      </c>
      <c r="AT177" s="238" t="s">
        <v>161</v>
      </c>
      <c r="AU177" s="238" t="s">
        <v>85</v>
      </c>
      <c r="AY177" s="16" t="s">
        <v>158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83</v>
      </c>
      <c r="BK177" s="239">
        <f>ROUND(I177*H177,2)</f>
        <v>0</v>
      </c>
      <c r="BL177" s="16" t="s">
        <v>236</v>
      </c>
      <c r="BM177" s="238" t="s">
        <v>2794</v>
      </c>
    </row>
    <row r="178" s="2" customFormat="1">
      <c r="A178" s="37"/>
      <c r="B178" s="38"/>
      <c r="C178" s="39"/>
      <c r="D178" s="240" t="s">
        <v>167</v>
      </c>
      <c r="E178" s="39"/>
      <c r="F178" s="241" t="s">
        <v>2793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</v>
      </c>
      <c r="AU178" s="16" t="s">
        <v>85</v>
      </c>
    </row>
    <row r="179" s="2" customFormat="1" ht="24.15" customHeight="1">
      <c r="A179" s="37"/>
      <c r="B179" s="38"/>
      <c r="C179" s="226" t="s">
        <v>268</v>
      </c>
      <c r="D179" s="226" t="s">
        <v>161</v>
      </c>
      <c r="E179" s="227" t="s">
        <v>771</v>
      </c>
      <c r="F179" s="228" t="s">
        <v>772</v>
      </c>
      <c r="G179" s="229" t="s">
        <v>276</v>
      </c>
      <c r="H179" s="230">
        <v>4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0.00084000000000000003</v>
      </c>
      <c r="R179" s="236">
        <f>Q179*H179</f>
        <v>0.0033600000000000001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236</v>
      </c>
      <c r="AT179" s="238" t="s">
        <v>161</v>
      </c>
      <c r="AU179" s="238" t="s">
        <v>85</v>
      </c>
      <c r="AY179" s="16" t="s">
        <v>158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83</v>
      </c>
      <c r="BK179" s="239">
        <f>ROUND(I179*H179,2)</f>
        <v>0</v>
      </c>
      <c r="BL179" s="16" t="s">
        <v>236</v>
      </c>
      <c r="BM179" s="238" t="s">
        <v>2795</v>
      </c>
    </row>
    <row r="180" s="2" customFormat="1">
      <c r="A180" s="37"/>
      <c r="B180" s="38"/>
      <c r="C180" s="39"/>
      <c r="D180" s="240" t="s">
        <v>167</v>
      </c>
      <c r="E180" s="39"/>
      <c r="F180" s="241" t="s">
        <v>772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167</v>
      </c>
      <c r="AU180" s="16" t="s">
        <v>85</v>
      </c>
    </row>
    <row r="181" s="2" customFormat="1" ht="24.15" customHeight="1">
      <c r="A181" s="37"/>
      <c r="B181" s="38"/>
      <c r="C181" s="226" t="s">
        <v>273</v>
      </c>
      <c r="D181" s="226" t="s">
        <v>161</v>
      </c>
      <c r="E181" s="227" t="s">
        <v>774</v>
      </c>
      <c r="F181" s="228" t="s">
        <v>775</v>
      </c>
      <c r="G181" s="229" t="s">
        <v>776</v>
      </c>
      <c r="H181" s="230">
        <v>1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236</v>
      </c>
      <c r="AT181" s="238" t="s">
        <v>161</v>
      </c>
      <c r="AU181" s="238" t="s">
        <v>85</v>
      </c>
      <c r="AY181" s="16" t="s">
        <v>158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83</v>
      </c>
      <c r="BK181" s="239">
        <f>ROUND(I181*H181,2)</f>
        <v>0</v>
      </c>
      <c r="BL181" s="16" t="s">
        <v>236</v>
      </c>
      <c r="BM181" s="238" t="s">
        <v>2796</v>
      </c>
    </row>
    <row r="182" s="2" customFormat="1">
      <c r="A182" s="37"/>
      <c r="B182" s="38"/>
      <c r="C182" s="39"/>
      <c r="D182" s="240" t="s">
        <v>167</v>
      </c>
      <c r="E182" s="39"/>
      <c r="F182" s="241" t="s">
        <v>775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167</v>
      </c>
      <c r="AU182" s="16" t="s">
        <v>85</v>
      </c>
    </row>
    <row r="183" s="2" customFormat="1" ht="37.8" customHeight="1">
      <c r="A183" s="37"/>
      <c r="B183" s="38"/>
      <c r="C183" s="226" t="s">
        <v>7</v>
      </c>
      <c r="D183" s="226" t="s">
        <v>161</v>
      </c>
      <c r="E183" s="227" t="s">
        <v>778</v>
      </c>
      <c r="F183" s="228" t="s">
        <v>779</v>
      </c>
      <c r="G183" s="229" t="s">
        <v>276</v>
      </c>
      <c r="H183" s="230">
        <v>4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6.9999999999999994E-05</v>
      </c>
      <c r="R183" s="236">
        <f>Q183*H183</f>
        <v>0.00027999999999999998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236</v>
      </c>
      <c r="AT183" s="238" t="s">
        <v>161</v>
      </c>
      <c r="AU183" s="238" t="s">
        <v>85</v>
      </c>
      <c r="AY183" s="16" t="s">
        <v>158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83</v>
      </c>
      <c r="BK183" s="239">
        <f>ROUND(I183*H183,2)</f>
        <v>0</v>
      </c>
      <c r="BL183" s="16" t="s">
        <v>236</v>
      </c>
      <c r="BM183" s="238" t="s">
        <v>2797</v>
      </c>
    </row>
    <row r="184" s="2" customFormat="1">
      <c r="A184" s="37"/>
      <c r="B184" s="38"/>
      <c r="C184" s="39"/>
      <c r="D184" s="240" t="s">
        <v>167</v>
      </c>
      <c r="E184" s="39"/>
      <c r="F184" s="241" t="s">
        <v>779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167</v>
      </c>
      <c r="AU184" s="16" t="s">
        <v>85</v>
      </c>
    </row>
    <row r="185" s="2" customFormat="1" ht="16.5" customHeight="1">
      <c r="A185" s="37"/>
      <c r="B185" s="38"/>
      <c r="C185" s="226" t="s">
        <v>283</v>
      </c>
      <c r="D185" s="226" t="s">
        <v>161</v>
      </c>
      <c r="E185" s="227" t="s">
        <v>781</v>
      </c>
      <c r="F185" s="228" t="s">
        <v>782</v>
      </c>
      <c r="G185" s="229" t="s">
        <v>362</v>
      </c>
      <c r="H185" s="230">
        <v>1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236</v>
      </c>
      <c r="AT185" s="238" t="s">
        <v>161</v>
      </c>
      <c r="AU185" s="238" t="s">
        <v>85</v>
      </c>
      <c r="AY185" s="16" t="s">
        <v>158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83</v>
      </c>
      <c r="BK185" s="239">
        <f>ROUND(I185*H185,2)</f>
        <v>0</v>
      </c>
      <c r="BL185" s="16" t="s">
        <v>236</v>
      </c>
      <c r="BM185" s="238" t="s">
        <v>2798</v>
      </c>
    </row>
    <row r="186" s="2" customFormat="1">
      <c r="A186" s="37"/>
      <c r="B186" s="38"/>
      <c r="C186" s="39"/>
      <c r="D186" s="240" t="s">
        <v>167</v>
      </c>
      <c r="E186" s="39"/>
      <c r="F186" s="241" t="s">
        <v>782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167</v>
      </c>
      <c r="AU186" s="16" t="s">
        <v>85</v>
      </c>
    </row>
    <row r="187" s="2" customFormat="1" ht="24.15" customHeight="1">
      <c r="A187" s="37"/>
      <c r="B187" s="38"/>
      <c r="C187" s="226" t="s">
        <v>288</v>
      </c>
      <c r="D187" s="226" t="s">
        <v>161</v>
      </c>
      <c r="E187" s="227" t="s">
        <v>784</v>
      </c>
      <c r="F187" s="228" t="s">
        <v>785</v>
      </c>
      <c r="G187" s="229" t="s">
        <v>362</v>
      </c>
      <c r="H187" s="230">
        <v>2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236</v>
      </c>
      <c r="AT187" s="238" t="s">
        <v>161</v>
      </c>
      <c r="AU187" s="238" t="s">
        <v>85</v>
      </c>
      <c r="AY187" s="16" t="s">
        <v>158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83</v>
      </c>
      <c r="BK187" s="239">
        <f>ROUND(I187*H187,2)</f>
        <v>0</v>
      </c>
      <c r="BL187" s="16" t="s">
        <v>236</v>
      </c>
      <c r="BM187" s="238" t="s">
        <v>2799</v>
      </c>
    </row>
    <row r="188" s="2" customFormat="1">
      <c r="A188" s="37"/>
      <c r="B188" s="38"/>
      <c r="C188" s="39"/>
      <c r="D188" s="240" t="s">
        <v>167</v>
      </c>
      <c r="E188" s="39"/>
      <c r="F188" s="241" t="s">
        <v>785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167</v>
      </c>
      <c r="AU188" s="16" t="s">
        <v>85</v>
      </c>
    </row>
    <row r="189" s="2" customFormat="1" ht="21.75" customHeight="1">
      <c r="A189" s="37"/>
      <c r="B189" s="38"/>
      <c r="C189" s="226" t="s">
        <v>394</v>
      </c>
      <c r="D189" s="226" t="s">
        <v>161</v>
      </c>
      <c r="E189" s="227" t="s">
        <v>787</v>
      </c>
      <c r="F189" s="228" t="s">
        <v>788</v>
      </c>
      <c r="G189" s="229" t="s">
        <v>362</v>
      </c>
      <c r="H189" s="230">
        <v>3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0.00017000000000000001</v>
      </c>
      <c r="R189" s="236">
        <f>Q189*H189</f>
        <v>0.00051000000000000004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236</v>
      </c>
      <c r="AT189" s="238" t="s">
        <v>161</v>
      </c>
      <c r="AU189" s="238" t="s">
        <v>85</v>
      </c>
      <c r="AY189" s="16" t="s">
        <v>158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83</v>
      </c>
      <c r="BK189" s="239">
        <f>ROUND(I189*H189,2)</f>
        <v>0</v>
      </c>
      <c r="BL189" s="16" t="s">
        <v>236</v>
      </c>
      <c r="BM189" s="238" t="s">
        <v>2800</v>
      </c>
    </row>
    <row r="190" s="2" customFormat="1">
      <c r="A190" s="37"/>
      <c r="B190" s="38"/>
      <c r="C190" s="39"/>
      <c r="D190" s="240" t="s">
        <v>167</v>
      </c>
      <c r="E190" s="39"/>
      <c r="F190" s="241" t="s">
        <v>788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167</v>
      </c>
      <c r="AU190" s="16" t="s">
        <v>85</v>
      </c>
    </row>
    <row r="191" s="2" customFormat="1" ht="24.15" customHeight="1">
      <c r="A191" s="37"/>
      <c r="B191" s="38"/>
      <c r="C191" s="226" t="s">
        <v>400</v>
      </c>
      <c r="D191" s="226" t="s">
        <v>161</v>
      </c>
      <c r="E191" s="227" t="s">
        <v>790</v>
      </c>
      <c r="F191" s="228" t="s">
        <v>791</v>
      </c>
      <c r="G191" s="229" t="s">
        <v>362</v>
      </c>
      <c r="H191" s="230">
        <v>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0.00022000000000000001</v>
      </c>
      <c r="R191" s="236">
        <f>Q191*H191</f>
        <v>0.00022000000000000001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236</v>
      </c>
      <c r="AT191" s="238" t="s">
        <v>161</v>
      </c>
      <c r="AU191" s="238" t="s">
        <v>85</v>
      </c>
      <c r="AY191" s="16" t="s">
        <v>158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83</v>
      </c>
      <c r="BK191" s="239">
        <f>ROUND(I191*H191,2)</f>
        <v>0</v>
      </c>
      <c r="BL191" s="16" t="s">
        <v>236</v>
      </c>
      <c r="BM191" s="238" t="s">
        <v>2801</v>
      </c>
    </row>
    <row r="192" s="2" customFormat="1">
      <c r="A192" s="37"/>
      <c r="B192" s="38"/>
      <c r="C192" s="39"/>
      <c r="D192" s="240" t="s">
        <v>167</v>
      </c>
      <c r="E192" s="39"/>
      <c r="F192" s="241" t="s">
        <v>791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167</v>
      </c>
      <c r="AU192" s="16" t="s">
        <v>85</v>
      </c>
    </row>
    <row r="193" s="2" customFormat="1" ht="24.15" customHeight="1">
      <c r="A193" s="37"/>
      <c r="B193" s="38"/>
      <c r="C193" s="226" t="s">
        <v>404</v>
      </c>
      <c r="D193" s="226" t="s">
        <v>161</v>
      </c>
      <c r="E193" s="227" t="s">
        <v>2107</v>
      </c>
      <c r="F193" s="228" t="s">
        <v>2108</v>
      </c>
      <c r="G193" s="229" t="s">
        <v>362</v>
      </c>
      <c r="H193" s="230">
        <v>1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41</v>
      </c>
      <c r="O193" s="90"/>
      <c r="P193" s="236">
        <f>O193*H193</f>
        <v>0</v>
      </c>
      <c r="Q193" s="236">
        <v>0.00027</v>
      </c>
      <c r="R193" s="236">
        <f>Q193*H193</f>
        <v>0.00027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236</v>
      </c>
      <c r="AT193" s="238" t="s">
        <v>161</v>
      </c>
      <c r="AU193" s="238" t="s">
        <v>85</v>
      </c>
      <c r="AY193" s="16" t="s">
        <v>158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83</v>
      </c>
      <c r="BK193" s="239">
        <f>ROUND(I193*H193,2)</f>
        <v>0</v>
      </c>
      <c r="BL193" s="16" t="s">
        <v>236</v>
      </c>
      <c r="BM193" s="238" t="s">
        <v>2802</v>
      </c>
    </row>
    <row r="194" s="2" customFormat="1">
      <c r="A194" s="37"/>
      <c r="B194" s="38"/>
      <c r="C194" s="39"/>
      <c r="D194" s="240" t="s">
        <v>167</v>
      </c>
      <c r="E194" s="39"/>
      <c r="F194" s="241" t="s">
        <v>2108</v>
      </c>
      <c r="G194" s="39"/>
      <c r="H194" s="39"/>
      <c r="I194" s="242"/>
      <c r="J194" s="39"/>
      <c r="K194" s="39"/>
      <c r="L194" s="43"/>
      <c r="M194" s="243"/>
      <c r="N194" s="24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167</v>
      </c>
      <c r="AU194" s="16" t="s">
        <v>85</v>
      </c>
    </row>
    <row r="195" s="2" customFormat="1" ht="24.15" customHeight="1">
      <c r="A195" s="37"/>
      <c r="B195" s="38"/>
      <c r="C195" s="226" t="s">
        <v>409</v>
      </c>
      <c r="D195" s="226" t="s">
        <v>161</v>
      </c>
      <c r="E195" s="227" t="s">
        <v>793</v>
      </c>
      <c r="F195" s="228" t="s">
        <v>794</v>
      </c>
      <c r="G195" s="229" t="s">
        <v>276</v>
      </c>
      <c r="H195" s="230">
        <v>4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0.00019000000000000001</v>
      </c>
      <c r="R195" s="236">
        <f>Q195*H195</f>
        <v>0.00076000000000000004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236</v>
      </c>
      <c r="AT195" s="238" t="s">
        <v>161</v>
      </c>
      <c r="AU195" s="238" t="s">
        <v>85</v>
      </c>
      <c r="AY195" s="16" t="s">
        <v>158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83</v>
      </c>
      <c r="BK195" s="239">
        <f>ROUND(I195*H195,2)</f>
        <v>0</v>
      </c>
      <c r="BL195" s="16" t="s">
        <v>236</v>
      </c>
      <c r="BM195" s="238" t="s">
        <v>2803</v>
      </c>
    </row>
    <row r="196" s="2" customFormat="1">
      <c r="A196" s="37"/>
      <c r="B196" s="38"/>
      <c r="C196" s="39"/>
      <c r="D196" s="240" t="s">
        <v>167</v>
      </c>
      <c r="E196" s="39"/>
      <c r="F196" s="241" t="s">
        <v>794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167</v>
      </c>
      <c r="AU196" s="16" t="s">
        <v>85</v>
      </c>
    </row>
    <row r="197" s="2" customFormat="1" ht="21.75" customHeight="1">
      <c r="A197" s="37"/>
      <c r="B197" s="38"/>
      <c r="C197" s="226" t="s">
        <v>415</v>
      </c>
      <c r="D197" s="226" t="s">
        <v>161</v>
      </c>
      <c r="E197" s="227" t="s">
        <v>796</v>
      </c>
      <c r="F197" s="228" t="s">
        <v>797</v>
      </c>
      <c r="G197" s="229" t="s">
        <v>276</v>
      </c>
      <c r="H197" s="230">
        <v>4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41</v>
      </c>
      <c r="O197" s="90"/>
      <c r="P197" s="236">
        <f>O197*H197</f>
        <v>0</v>
      </c>
      <c r="Q197" s="236">
        <v>1.0000000000000001E-05</v>
      </c>
      <c r="R197" s="236">
        <f>Q197*H197</f>
        <v>4.0000000000000003E-05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236</v>
      </c>
      <c r="AT197" s="238" t="s">
        <v>161</v>
      </c>
      <c r="AU197" s="238" t="s">
        <v>85</v>
      </c>
      <c r="AY197" s="16" t="s">
        <v>158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83</v>
      </c>
      <c r="BK197" s="239">
        <f>ROUND(I197*H197,2)</f>
        <v>0</v>
      </c>
      <c r="BL197" s="16" t="s">
        <v>236</v>
      </c>
      <c r="BM197" s="238" t="s">
        <v>2804</v>
      </c>
    </row>
    <row r="198" s="2" customFormat="1">
      <c r="A198" s="37"/>
      <c r="B198" s="38"/>
      <c r="C198" s="39"/>
      <c r="D198" s="240" t="s">
        <v>167</v>
      </c>
      <c r="E198" s="39"/>
      <c r="F198" s="241" t="s">
        <v>797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167</v>
      </c>
      <c r="AU198" s="16" t="s">
        <v>85</v>
      </c>
    </row>
    <row r="199" s="2" customFormat="1" ht="16.5" customHeight="1">
      <c r="A199" s="37"/>
      <c r="B199" s="38"/>
      <c r="C199" s="226" t="s">
        <v>420</v>
      </c>
      <c r="D199" s="226" t="s">
        <v>161</v>
      </c>
      <c r="E199" s="227" t="s">
        <v>2115</v>
      </c>
      <c r="F199" s="228" t="s">
        <v>2116</v>
      </c>
      <c r="G199" s="229" t="s">
        <v>776</v>
      </c>
      <c r="H199" s="230">
        <v>1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41</v>
      </c>
      <c r="O199" s="90"/>
      <c r="P199" s="236">
        <f>O199*H199</f>
        <v>0</v>
      </c>
      <c r="Q199" s="236">
        <v>0.00029</v>
      </c>
      <c r="R199" s="236">
        <f>Q199*H199</f>
        <v>0.00029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236</v>
      </c>
      <c r="AT199" s="238" t="s">
        <v>161</v>
      </c>
      <c r="AU199" s="238" t="s">
        <v>85</v>
      </c>
      <c r="AY199" s="16" t="s">
        <v>158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83</v>
      </c>
      <c r="BK199" s="239">
        <f>ROUND(I199*H199,2)</f>
        <v>0</v>
      </c>
      <c r="BL199" s="16" t="s">
        <v>236</v>
      </c>
      <c r="BM199" s="238" t="s">
        <v>2805</v>
      </c>
    </row>
    <row r="200" s="2" customFormat="1">
      <c r="A200" s="37"/>
      <c r="B200" s="38"/>
      <c r="C200" s="39"/>
      <c r="D200" s="240" t="s">
        <v>167</v>
      </c>
      <c r="E200" s="39"/>
      <c r="F200" s="241" t="s">
        <v>2116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167</v>
      </c>
      <c r="AU200" s="16" t="s">
        <v>85</v>
      </c>
    </row>
    <row r="201" s="2" customFormat="1" ht="21.75" customHeight="1">
      <c r="A201" s="37"/>
      <c r="B201" s="38"/>
      <c r="C201" s="226" t="s">
        <v>426</v>
      </c>
      <c r="D201" s="226" t="s">
        <v>161</v>
      </c>
      <c r="E201" s="227" t="s">
        <v>799</v>
      </c>
      <c r="F201" s="228" t="s">
        <v>800</v>
      </c>
      <c r="G201" s="229" t="s">
        <v>776</v>
      </c>
      <c r="H201" s="230">
        <v>1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0.01992</v>
      </c>
      <c r="R201" s="236">
        <f>Q201*H201</f>
        <v>0.01992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236</v>
      </c>
      <c r="AT201" s="238" t="s">
        <v>161</v>
      </c>
      <c r="AU201" s="238" t="s">
        <v>85</v>
      </c>
      <c r="AY201" s="16" t="s">
        <v>158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83</v>
      </c>
      <c r="BK201" s="239">
        <f>ROUND(I201*H201,2)</f>
        <v>0</v>
      </c>
      <c r="BL201" s="16" t="s">
        <v>236</v>
      </c>
      <c r="BM201" s="238" t="s">
        <v>2806</v>
      </c>
    </row>
    <row r="202" s="2" customFormat="1">
      <c r="A202" s="37"/>
      <c r="B202" s="38"/>
      <c r="C202" s="39"/>
      <c r="D202" s="240" t="s">
        <v>167</v>
      </c>
      <c r="E202" s="39"/>
      <c r="F202" s="241" t="s">
        <v>800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167</v>
      </c>
      <c r="AU202" s="16" t="s">
        <v>85</v>
      </c>
    </row>
    <row r="203" s="2" customFormat="1" ht="24.15" customHeight="1">
      <c r="A203" s="37"/>
      <c r="B203" s="38"/>
      <c r="C203" s="226" t="s">
        <v>432</v>
      </c>
      <c r="D203" s="226" t="s">
        <v>161</v>
      </c>
      <c r="E203" s="227" t="s">
        <v>802</v>
      </c>
      <c r="F203" s="228" t="s">
        <v>803</v>
      </c>
      <c r="G203" s="229" t="s">
        <v>776</v>
      </c>
      <c r="H203" s="230">
        <v>1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41</v>
      </c>
      <c r="O203" s="90"/>
      <c r="P203" s="236">
        <f>O203*H203</f>
        <v>0</v>
      </c>
      <c r="Q203" s="236">
        <v>0.01992</v>
      </c>
      <c r="R203" s="236">
        <f>Q203*H203</f>
        <v>0.01992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236</v>
      </c>
      <c r="AT203" s="238" t="s">
        <v>161</v>
      </c>
      <c r="AU203" s="238" t="s">
        <v>85</v>
      </c>
      <c r="AY203" s="16" t="s">
        <v>158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83</v>
      </c>
      <c r="BK203" s="239">
        <f>ROUND(I203*H203,2)</f>
        <v>0</v>
      </c>
      <c r="BL203" s="16" t="s">
        <v>236</v>
      </c>
      <c r="BM203" s="238" t="s">
        <v>2807</v>
      </c>
    </row>
    <row r="204" s="2" customFormat="1">
      <c r="A204" s="37"/>
      <c r="B204" s="38"/>
      <c r="C204" s="39"/>
      <c r="D204" s="240" t="s">
        <v>167</v>
      </c>
      <c r="E204" s="39"/>
      <c r="F204" s="241" t="s">
        <v>803</v>
      </c>
      <c r="G204" s="39"/>
      <c r="H204" s="39"/>
      <c r="I204" s="242"/>
      <c r="J204" s="39"/>
      <c r="K204" s="39"/>
      <c r="L204" s="43"/>
      <c r="M204" s="243"/>
      <c r="N204" s="24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167</v>
      </c>
      <c r="AU204" s="16" t="s">
        <v>85</v>
      </c>
    </row>
    <row r="205" s="2" customFormat="1" ht="24.15" customHeight="1">
      <c r="A205" s="37"/>
      <c r="B205" s="38"/>
      <c r="C205" s="226" t="s">
        <v>252</v>
      </c>
      <c r="D205" s="226" t="s">
        <v>161</v>
      </c>
      <c r="E205" s="227" t="s">
        <v>805</v>
      </c>
      <c r="F205" s="228" t="s">
        <v>806</v>
      </c>
      <c r="G205" s="229" t="s">
        <v>192</v>
      </c>
      <c r="H205" s="230">
        <v>0.045999999999999999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236</v>
      </c>
      <c r="AT205" s="238" t="s">
        <v>161</v>
      </c>
      <c r="AU205" s="238" t="s">
        <v>85</v>
      </c>
      <c r="AY205" s="16" t="s">
        <v>158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83</v>
      </c>
      <c r="BK205" s="239">
        <f>ROUND(I205*H205,2)</f>
        <v>0</v>
      </c>
      <c r="BL205" s="16" t="s">
        <v>236</v>
      </c>
      <c r="BM205" s="238" t="s">
        <v>2808</v>
      </c>
    </row>
    <row r="206" s="2" customFormat="1">
      <c r="A206" s="37"/>
      <c r="B206" s="38"/>
      <c r="C206" s="39"/>
      <c r="D206" s="240" t="s">
        <v>167</v>
      </c>
      <c r="E206" s="39"/>
      <c r="F206" s="241" t="s">
        <v>806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167</v>
      </c>
      <c r="AU206" s="16" t="s">
        <v>85</v>
      </c>
    </row>
    <row r="207" s="12" customFormat="1" ht="22.8" customHeight="1">
      <c r="A207" s="12"/>
      <c r="B207" s="210"/>
      <c r="C207" s="211"/>
      <c r="D207" s="212" t="s">
        <v>75</v>
      </c>
      <c r="E207" s="224" t="s">
        <v>808</v>
      </c>
      <c r="F207" s="224" t="s">
        <v>809</v>
      </c>
      <c r="G207" s="211"/>
      <c r="H207" s="211"/>
      <c r="I207" s="214"/>
      <c r="J207" s="225">
        <f>BK207</f>
        <v>0</v>
      </c>
      <c r="K207" s="211"/>
      <c r="L207" s="216"/>
      <c r="M207" s="217"/>
      <c r="N207" s="218"/>
      <c r="O207" s="218"/>
      <c r="P207" s="219">
        <f>SUM(P208:P237)</f>
        <v>0</v>
      </c>
      <c r="Q207" s="218"/>
      <c r="R207" s="219">
        <f>SUM(R208:R237)</f>
        <v>0.059239999999999994</v>
      </c>
      <c r="S207" s="218"/>
      <c r="T207" s="220">
        <f>SUM(T208:T237)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85</v>
      </c>
      <c r="AT207" s="222" t="s">
        <v>75</v>
      </c>
      <c r="AU207" s="222" t="s">
        <v>83</v>
      </c>
      <c r="AY207" s="221" t="s">
        <v>158</v>
      </c>
      <c r="BK207" s="223">
        <f>SUM(BK208:BK237)</f>
        <v>0</v>
      </c>
    </row>
    <row r="208" s="2" customFormat="1" ht="24.15" customHeight="1">
      <c r="A208" s="37"/>
      <c r="B208" s="38"/>
      <c r="C208" s="226" t="s">
        <v>442</v>
      </c>
      <c r="D208" s="226" t="s">
        <v>161</v>
      </c>
      <c r="E208" s="227" t="s">
        <v>810</v>
      </c>
      <c r="F208" s="228" t="s">
        <v>811</v>
      </c>
      <c r="G208" s="229" t="s">
        <v>276</v>
      </c>
      <c r="H208" s="230">
        <v>1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0.0018500000000000001</v>
      </c>
      <c r="R208" s="236">
        <f>Q208*H208</f>
        <v>0.0018500000000000001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236</v>
      </c>
      <c r="AT208" s="238" t="s">
        <v>161</v>
      </c>
      <c r="AU208" s="238" t="s">
        <v>85</v>
      </c>
      <c r="AY208" s="16" t="s">
        <v>158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83</v>
      </c>
      <c r="BK208" s="239">
        <f>ROUND(I208*H208,2)</f>
        <v>0</v>
      </c>
      <c r="BL208" s="16" t="s">
        <v>236</v>
      </c>
      <c r="BM208" s="238" t="s">
        <v>2809</v>
      </c>
    </row>
    <row r="209" s="2" customFormat="1">
      <c r="A209" s="37"/>
      <c r="B209" s="38"/>
      <c r="C209" s="39"/>
      <c r="D209" s="240" t="s">
        <v>167</v>
      </c>
      <c r="E209" s="39"/>
      <c r="F209" s="241" t="s">
        <v>811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167</v>
      </c>
      <c r="AU209" s="16" t="s">
        <v>85</v>
      </c>
    </row>
    <row r="210" s="2" customFormat="1" ht="24.15" customHeight="1">
      <c r="A210" s="37"/>
      <c r="B210" s="38"/>
      <c r="C210" s="226" t="s">
        <v>447</v>
      </c>
      <c r="D210" s="226" t="s">
        <v>161</v>
      </c>
      <c r="E210" s="227" t="s">
        <v>825</v>
      </c>
      <c r="F210" s="228" t="s">
        <v>826</v>
      </c>
      <c r="G210" s="229" t="s">
        <v>276</v>
      </c>
      <c r="H210" s="230">
        <v>6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41</v>
      </c>
      <c r="O210" s="90"/>
      <c r="P210" s="236">
        <f>O210*H210</f>
        <v>0</v>
      </c>
      <c r="Q210" s="236">
        <v>0.0049300000000000004</v>
      </c>
      <c r="R210" s="236">
        <f>Q210*H210</f>
        <v>0.029580000000000002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236</v>
      </c>
      <c r="AT210" s="238" t="s">
        <v>161</v>
      </c>
      <c r="AU210" s="238" t="s">
        <v>85</v>
      </c>
      <c r="AY210" s="16" t="s">
        <v>158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83</v>
      </c>
      <c r="BK210" s="239">
        <f>ROUND(I210*H210,2)</f>
        <v>0</v>
      </c>
      <c r="BL210" s="16" t="s">
        <v>236</v>
      </c>
      <c r="BM210" s="238" t="s">
        <v>2810</v>
      </c>
    </row>
    <row r="211" s="2" customFormat="1">
      <c r="A211" s="37"/>
      <c r="B211" s="38"/>
      <c r="C211" s="39"/>
      <c r="D211" s="240" t="s">
        <v>167</v>
      </c>
      <c r="E211" s="39"/>
      <c r="F211" s="241" t="s">
        <v>826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167</v>
      </c>
      <c r="AU211" s="16" t="s">
        <v>85</v>
      </c>
    </row>
    <row r="212" s="2" customFormat="1" ht="21.75" customHeight="1">
      <c r="A212" s="37"/>
      <c r="B212" s="38"/>
      <c r="C212" s="226" t="s">
        <v>453</v>
      </c>
      <c r="D212" s="226" t="s">
        <v>161</v>
      </c>
      <c r="E212" s="227" t="s">
        <v>2811</v>
      </c>
      <c r="F212" s="228" t="s">
        <v>2812</v>
      </c>
      <c r="G212" s="229" t="s">
        <v>362</v>
      </c>
      <c r="H212" s="230">
        <v>6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0.0018699999999999999</v>
      </c>
      <c r="R212" s="236">
        <f>Q212*H212</f>
        <v>0.011219999999999999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236</v>
      </c>
      <c r="AT212" s="238" t="s">
        <v>161</v>
      </c>
      <c r="AU212" s="238" t="s">
        <v>85</v>
      </c>
      <c r="AY212" s="16" t="s">
        <v>158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83</v>
      </c>
      <c r="BK212" s="239">
        <f>ROUND(I212*H212,2)</f>
        <v>0</v>
      </c>
      <c r="BL212" s="16" t="s">
        <v>236</v>
      </c>
      <c r="BM212" s="238" t="s">
        <v>2813</v>
      </c>
    </row>
    <row r="213" s="2" customFormat="1">
      <c r="A213" s="37"/>
      <c r="B213" s="38"/>
      <c r="C213" s="39"/>
      <c r="D213" s="240" t="s">
        <v>167</v>
      </c>
      <c r="E213" s="39"/>
      <c r="F213" s="241" t="s">
        <v>2812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167</v>
      </c>
      <c r="AU213" s="16" t="s">
        <v>85</v>
      </c>
    </row>
    <row r="214" s="2" customFormat="1" ht="16.5" customHeight="1">
      <c r="A214" s="37"/>
      <c r="B214" s="38"/>
      <c r="C214" s="226" t="s">
        <v>459</v>
      </c>
      <c r="D214" s="226" t="s">
        <v>161</v>
      </c>
      <c r="E214" s="227" t="s">
        <v>2141</v>
      </c>
      <c r="F214" s="228" t="s">
        <v>2142</v>
      </c>
      <c r="G214" s="229" t="s">
        <v>276</v>
      </c>
      <c r="H214" s="230">
        <v>0.40000000000000002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0.0065250000000000004</v>
      </c>
      <c r="R214" s="236">
        <f>Q214*H214</f>
        <v>0.0026100000000000003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236</v>
      </c>
      <c r="AT214" s="238" t="s">
        <v>161</v>
      </c>
      <c r="AU214" s="238" t="s">
        <v>85</v>
      </c>
      <c r="AY214" s="16" t="s">
        <v>158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83</v>
      </c>
      <c r="BK214" s="239">
        <f>ROUND(I214*H214,2)</f>
        <v>0</v>
      </c>
      <c r="BL214" s="16" t="s">
        <v>236</v>
      </c>
      <c r="BM214" s="238" t="s">
        <v>2814</v>
      </c>
    </row>
    <row r="215" s="2" customFormat="1">
      <c r="A215" s="37"/>
      <c r="B215" s="38"/>
      <c r="C215" s="39"/>
      <c r="D215" s="240" t="s">
        <v>167</v>
      </c>
      <c r="E215" s="39"/>
      <c r="F215" s="241" t="s">
        <v>2142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167</v>
      </c>
      <c r="AU215" s="16" t="s">
        <v>85</v>
      </c>
    </row>
    <row r="216" s="2" customFormat="1" ht="24.15" customHeight="1">
      <c r="A216" s="37"/>
      <c r="B216" s="38"/>
      <c r="C216" s="226" t="s">
        <v>465</v>
      </c>
      <c r="D216" s="226" t="s">
        <v>161</v>
      </c>
      <c r="E216" s="227" t="s">
        <v>2147</v>
      </c>
      <c r="F216" s="228" t="s">
        <v>2148</v>
      </c>
      <c r="G216" s="229" t="s">
        <v>776</v>
      </c>
      <c r="H216" s="230">
        <v>1</v>
      </c>
      <c r="I216" s="231"/>
      <c r="J216" s="232">
        <f>ROUND(I216*H216,2)</f>
        <v>0</v>
      </c>
      <c r="K216" s="233"/>
      <c r="L216" s="43"/>
      <c r="M216" s="234" t="s">
        <v>1</v>
      </c>
      <c r="N216" s="235" t="s">
        <v>41</v>
      </c>
      <c r="O216" s="90"/>
      <c r="P216" s="236">
        <f>O216*H216</f>
        <v>0</v>
      </c>
      <c r="Q216" s="236">
        <v>0.0033800000000000002</v>
      </c>
      <c r="R216" s="236">
        <f>Q216*H216</f>
        <v>0.0033800000000000002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236</v>
      </c>
      <c r="AT216" s="238" t="s">
        <v>161</v>
      </c>
      <c r="AU216" s="238" t="s">
        <v>85</v>
      </c>
      <c r="AY216" s="16" t="s">
        <v>158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83</v>
      </c>
      <c r="BK216" s="239">
        <f>ROUND(I216*H216,2)</f>
        <v>0</v>
      </c>
      <c r="BL216" s="16" t="s">
        <v>236</v>
      </c>
      <c r="BM216" s="238" t="s">
        <v>2815</v>
      </c>
    </row>
    <row r="217" s="2" customFormat="1">
      <c r="A217" s="37"/>
      <c r="B217" s="38"/>
      <c r="C217" s="39"/>
      <c r="D217" s="240" t="s">
        <v>167</v>
      </c>
      <c r="E217" s="39"/>
      <c r="F217" s="241" t="s">
        <v>2148</v>
      </c>
      <c r="G217" s="39"/>
      <c r="H217" s="39"/>
      <c r="I217" s="242"/>
      <c r="J217" s="39"/>
      <c r="K217" s="39"/>
      <c r="L217" s="43"/>
      <c r="M217" s="243"/>
      <c r="N217" s="24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167</v>
      </c>
      <c r="AU217" s="16" t="s">
        <v>85</v>
      </c>
    </row>
    <row r="218" s="2" customFormat="1" ht="16.5" customHeight="1">
      <c r="A218" s="37"/>
      <c r="B218" s="38"/>
      <c r="C218" s="226" t="s">
        <v>471</v>
      </c>
      <c r="D218" s="226" t="s">
        <v>161</v>
      </c>
      <c r="E218" s="227" t="s">
        <v>2150</v>
      </c>
      <c r="F218" s="228" t="s">
        <v>2151</v>
      </c>
      <c r="G218" s="229" t="s">
        <v>776</v>
      </c>
      <c r="H218" s="230">
        <v>1</v>
      </c>
      <c r="I218" s="231"/>
      <c r="J218" s="232">
        <f>ROUND(I218*H218,2)</f>
        <v>0</v>
      </c>
      <c r="K218" s="233"/>
      <c r="L218" s="43"/>
      <c r="M218" s="234" t="s">
        <v>1</v>
      </c>
      <c r="N218" s="235" t="s">
        <v>41</v>
      </c>
      <c r="O218" s="90"/>
      <c r="P218" s="236">
        <f>O218*H218</f>
        <v>0</v>
      </c>
      <c r="Q218" s="236">
        <v>0.00022000000000000001</v>
      </c>
      <c r="R218" s="236">
        <f>Q218*H218</f>
        <v>0.00022000000000000001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236</v>
      </c>
      <c r="AT218" s="238" t="s">
        <v>161</v>
      </c>
      <c r="AU218" s="238" t="s">
        <v>85</v>
      </c>
      <c r="AY218" s="16" t="s">
        <v>158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83</v>
      </c>
      <c r="BK218" s="239">
        <f>ROUND(I218*H218,2)</f>
        <v>0</v>
      </c>
      <c r="BL218" s="16" t="s">
        <v>236</v>
      </c>
      <c r="BM218" s="238" t="s">
        <v>2816</v>
      </c>
    </row>
    <row r="219" s="2" customFormat="1">
      <c r="A219" s="37"/>
      <c r="B219" s="38"/>
      <c r="C219" s="39"/>
      <c r="D219" s="240" t="s">
        <v>167</v>
      </c>
      <c r="E219" s="39"/>
      <c r="F219" s="241" t="s">
        <v>2151</v>
      </c>
      <c r="G219" s="39"/>
      <c r="H219" s="39"/>
      <c r="I219" s="242"/>
      <c r="J219" s="39"/>
      <c r="K219" s="39"/>
      <c r="L219" s="43"/>
      <c r="M219" s="243"/>
      <c r="N219" s="24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167</v>
      </c>
      <c r="AU219" s="16" t="s">
        <v>85</v>
      </c>
    </row>
    <row r="220" s="2" customFormat="1" ht="16.5" customHeight="1">
      <c r="A220" s="37"/>
      <c r="B220" s="38"/>
      <c r="C220" s="226" t="s">
        <v>475</v>
      </c>
      <c r="D220" s="226" t="s">
        <v>161</v>
      </c>
      <c r="E220" s="227" t="s">
        <v>873</v>
      </c>
      <c r="F220" s="228" t="s">
        <v>874</v>
      </c>
      <c r="G220" s="229" t="s">
        <v>362</v>
      </c>
      <c r="H220" s="230">
        <v>4</v>
      </c>
      <c r="I220" s="231"/>
      <c r="J220" s="232">
        <f>ROUND(I220*H220,2)</f>
        <v>0</v>
      </c>
      <c r="K220" s="233"/>
      <c r="L220" s="43"/>
      <c r="M220" s="234" t="s">
        <v>1</v>
      </c>
      <c r="N220" s="235" t="s">
        <v>41</v>
      </c>
      <c r="O220" s="90"/>
      <c r="P220" s="236">
        <f>O220*H220</f>
        <v>0</v>
      </c>
      <c r="Q220" s="236">
        <v>0.00011</v>
      </c>
      <c r="R220" s="236">
        <f>Q220*H220</f>
        <v>0.00044000000000000002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236</v>
      </c>
      <c r="AT220" s="238" t="s">
        <v>161</v>
      </c>
      <c r="AU220" s="238" t="s">
        <v>85</v>
      </c>
      <c r="AY220" s="16" t="s">
        <v>158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83</v>
      </c>
      <c r="BK220" s="239">
        <f>ROUND(I220*H220,2)</f>
        <v>0</v>
      </c>
      <c r="BL220" s="16" t="s">
        <v>236</v>
      </c>
      <c r="BM220" s="238" t="s">
        <v>2817</v>
      </c>
    </row>
    <row r="221" s="2" customFormat="1">
      <c r="A221" s="37"/>
      <c r="B221" s="38"/>
      <c r="C221" s="39"/>
      <c r="D221" s="240" t="s">
        <v>167</v>
      </c>
      <c r="E221" s="39"/>
      <c r="F221" s="241" t="s">
        <v>874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167</v>
      </c>
      <c r="AU221" s="16" t="s">
        <v>85</v>
      </c>
    </row>
    <row r="222" s="2" customFormat="1" ht="24.15" customHeight="1">
      <c r="A222" s="37"/>
      <c r="B222" s="38"/>
      <c r="C222" s="226" t="s">
        <v>477</v>
      </c>
      <c r="D222" s="226" t="s">
        <v>161</v>
      </c>
      <c r="E222" s="227" t="s">
        <v>876</v>
      </c>
      <c r="F222" s="228" t="s">
        <v>877</v>
      </c>
      <c r="G222" s="229" t="s">
        <v>362</v>
      </c>
      <c r="H222" s="230">
        <v>2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0.00038000000000000002</v>
      </c>
      <c r="R222" s="236">
        <f>Q222*H222</f>
        <v>0.00076000000000000004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236</v>
      </c>
      <c r="AT222" s="238" t="s">
        <v>161</v>
      </c>
      <c r="AU222" s="238" t="s">
        <v>85</v>
      </c>
      <c r="AY222" s="16" t="s">
        <v>158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83</v>
      </c>
      <c r="BK222" s="239">
        <f>ROUND(I222*H222,2)</f>
        <v>0</v>
      </c>
      <c r="BL222" s="16" t="s">
        <v>236</v>
      </c>
      <c r="BM222" s="238" t="s">
        <v>2818</v>
      </c>
    </row>
    <row r="223" s="2" customFormat="1">
      <c r="A223" s="37"/>
      <c r="B223" s="38"/>
      <c r="C223" s="39"/>
      <c r="D223" s="240" t="s">
        <v>167</v>
      </c>
      <c r="E223" s="39"/>
      <c r="F223" s="241" t="s">
        <v>877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167</v>
      </c>
      <c r="AU223" s="16" t="s">
        <v>85</v>
      </c>
    </row>
    <row r="224" s="2" customFormat="1" ht="24.15" customHeight="1">
      <c r="A224" s="37"/>
      <c r="B224" s="38"/>
      <c r="C224" s="226" t="s">
        <v>481</v>
      </c>
      <c r="D224" s="226" t="s">
        <v>161</v>
      </c>
      <c r="E224" s="227" t="s">
        <v>2161</v>
      </c>
      <c r="F224" s="228" t="s">
        <v>2162</v>
      </c>
      <c r="G224" s="229" t="s">
        <v>362</v>
      </c>
      <c r="H224" s="230">
        <v>1</v>
      </c>
      <c r="I224" s="231"/>
      <c r="J224" s="232">
        <f>ROUND(I224*H224,2)</f>
        <v>0</v>
      </c>
      <c r="K224" s="233"/>
      <c r="L224" s="43"/>
      <c r="M224" s="234" t="s">
        <v>1</v>
      </c>
      <c r="N224" s="235" t="s">
        <v>41</v>
      </c>
      <c r="O224" s="90"/>
      <c r="P224" s="236">
        <f>O224*H224</f>
        <v>0</v>
      </c>
      <c r="Q224" s="236">
        <v>0.00060999999999999997</v>
      </c>
      <c r="R224" s="236">
        <f>Q224*H224</f>
        <v>0.00060999999999999997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236</v>
      </c>
      <c r="AT224" s="238" t="s">
        <v>161</v>
      </c>
      <c r="AU224" s="238" t="s">
        <v>85</v>
      </c>
      <c r="AY224" s="16" t="s">
        <v>158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83</v>
      </c>
      <c r="BK224" s="239">
        <f>ROUND(I224*H224,2)</f>
        <v>0</v>
      </c>
      <c r="BL224" s="16" t="s">
        <v>236</v>
      </c>
      <c r="BM224" s="238" t="s">
        <v>2819</v>
      </c>
    </row>
    <row r="225" s="2" customFormat="1">
      <c r="A225" s="37"/>
      <c r="B225" s="38"/>
      <c r="C225" s="39"/>
      <c r="D225" s="240" t="s">
        <v>167</v>
      </c>
      <c r="E225" s="39"/>
      <c r="F225" s="241" t="s">
        <v>2162</v>
      </c>
      <c r="G225" s="39"/>
      <c r="H225" s="39"/>
      <c r="I225" s="242"/>
      <c r="J225" s="39"/>
      <c r="K225" s="39"/>
      <c r="L225" s="43"/>
      <c r="M225" s="243"/>
      <c r="N225" s="24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167</v>
      </c>
      <c r="AU225" s="16" t="s">
        <v>85</v>
      </c>
    </row>
    <row r="226" s="2" customFormat="1" ht="24.15" customHeight="1">
      <c r="A226" s="37"/>
      <c r="B226" s="38"/>
      <c r="C226" s="226" t="s">
        <v>487</v>
      </c>
      <c r="D226" s="226" t="s">
        <v>161</v>
      </c>
      <c r="E226" s="227" t="s">
        <v>2820</v>
      </c>
      <c r="F226" s="228" t="s">
        <v>2821</v>
      </c>
      <c r="G226" s="229" t="s">
        <v>776</v>
      </c>
      <c r="H226" s="230">
        <v>1</v>
      </c>
      <c r="I226" s="231"/>
      <c r="J226" s="232">
        <f>ROUND(I226*H226,2)</f>
        <v>0</v>
      </c>
      <c r="K226" s="233"/>
      <c r="L226" s="43"/>
      <c r="M226" s="234" t="s">
        <v>1</v>
      </c>
      <c r="N226" s="235" t="s">
        <v>41</v>
      </c>
      <c r="O226" s="90"/>
      <c r="P226" s="236">
        <f>O226*H226</f>
        <v>0</v>
      </c>
      <c r="Q226" s="236">
        <v>0.0032799999999999999</v>
      </c>
      <c r="R226" s="236">
        <f>Q226*H226</f>
        <v>0.0032799999999999999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236</v>
      </c>
      <c r="AT226" s="238" t="s">
        <v>161</v>
      </c>
      <c r="AU226" s="238" t="s">
        <v>85</v>
      </c>
      <c r="AY226" s="16" t="s">
        <v>158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83</v>
      </c>
      <c r="BK226" s="239">
        <f>ROUND(I226*H226,2)</f>
        <v>0</v>
      </c>
      <c r="BL226" s="16" t="s">
        <v>236</v>
      </c>
      <c r="BM226" s="238" t="s">
        <v>2822</v>
      </c>
    </row>
    <row r="227" s="2" customFormat="1">
      <c r="A227" s="37"/>
      <c r="B227" s="38"/>
      <c r="C227" s="39"/>
      <c r="D227" s="240" t="s">
        <v>167</v>
      </c>
      <c r="E227" s="39"/>
      <c r="F227" s="241" t="s">
        <v>2821</v>
      </c>
      <c r="G227" s="39"/>
      <c r="H227" s="39"/>
      <c r="I227" s="242"/>
      <c r="J227" s="39"/>
      <c r="K227" s="39"/>
      <c r="L227" s="43"/>
      <c r="M227" s="243"/>
      <c r="N227" s="24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167</v>
      </c>
      <c r="AU227" s="16" t="s">
        <v>85</v>
      </c>
    </row>
    <row r="228" s="2" customFormat="1" ht="21.75" customHeight="1">
      <c r="A228" s="37"/>
      <c r="B228" s="38"/>
      <c r="C228" s="226" t="s">
        <v>491</v>
      </c>
      <c r="D228" s="226" t="s">
        <v>161</v>
      </c>
      <c r="E228" s="227" t="s">
        <v>2167</v>
      </c>
      <c r="F228" s="228" t="s">
        <v>2823</v>
      </c>
      <c r="G228" s="229" t="s">
        <v>362</v>
      </c>
      <c r="H228" s="230">
        <v>1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41</v>
      </c>
      <c r="O228" s="90"/>
      <c r="P228" s="236">
        <f>O228*H228</f>
        <v>0</v>
      </c>
      <c r="Q228" s="236">
        <v>0.0050000000000000001</v>
      </c>
      <c r="R228" s="236">
        <f>Q228*H228</f>
        <v>0.0050000000000000001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236</v>
      </c>
      <c r="AT228" s="238" t="s">
        <v>161</v>
      </c>
      <c r="AU228" s="238" t="s">
        <v>85</v>
      </c>
      <c r="AY228" s="16" t="s">
        <v>158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83</v>
      </c>
      <c r="BK228" s="239">
        <f>ROUND(I228*H228,2)</f>
        <v>0</v>
      </c>
      <c r="BL228" s="16" t="s">
        <v>236</v>
      </c>
      <c r="BM228" s="238" t="s">
        <v>2824</v>
      </c>
    </row>
    <row r="229" s="2" customFormat="1">
      <c r="A229" s="37"/>
      <c r="B229" s="38"/>
      <c r="C229" s="39"/>
      <c r="D229" s="240" t="s">
        <v>167</v>
      </c>
      <c r="E229" s="39"/>
      <c r="F229" s="241" t="s">
        <v>2823</v>
      </c>
      <c r="G229" s="39"/>
      <c r="H229" s="39"/>
      <c r="I229" s="242"/>
      <c r="J229" s="39"/>
      <c r="K229" s="39"/>
      <c r="L229" s="43"/>
      <c r="M229" s="243"/>
      <c r="N229" s="24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167</v>
      </c>
      <c r="AU229" s="16" t="s">
        <v>85</v>
      </c>
    </row>
    <row r="230" s="2" customFormat="1" ht="24.15" customHeight="1">
      <c r="A230" s="37"/>
      <c r="B230" s="38"/>
      <c r="C230" s="226" t="s">
        <v>496</v>
      </c>
      <c r="D230" s="226" t="s">
        <v>161</v>
      </c>
      <c r="E230" s="227" t="s">
        <v>2825</v>
      </c>
      <c r="F230" s="228" t="s">
        <v>2826</v>
      </c>
      <c r="G230" s="229" t="s">
        <v>362</v>
      </c>
      <c r="H230" s="230">
        <v>1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236</v>
      </c>
      <c r="AT230" s="238" t="s">
        <v>161</v>
      </c>
      <c r="AU230" s="238" t="s">
        <v>85</v>
      </c>
      <c r="AY230" s="16" t="s">
        <v>158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83</v>
      </c>
      <c r="BK230" s="239">
        <f>ROUND(I230*H230,2)</f>
        <v>0</v>
      </c>
      <c r="BL230" s="16" t="s">
        <v>236</v>
      </c>
      <c r="BM230" s="238" t="s">
        <v>2827</v>
      </c>
    </row>
    <row r="231" s="2" customFormat="1">
      <c r="A231" s="37"/>
      <c r="B231" s="38"/>
      <c r="C231" s="39"/>
      <c r="D231" s="240" t="s">
        <v>167</v>
      </c>
      <c r="E231" s="39"/>
      <c r="F231" s="241" t="s">
        <v>2826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167</v>
      </c>
      <c r="AU231" s="16" t="s">
        <v>85</v>
      </c>
    </row>
    <row r="232" s="2" customFormat="1" ht="24.15" customHeight="1">
      <c r="A232" s="37"/>
      <c r="B232" s="38"/>
      <c r="C232" s="257" t="s">
        <v>501</v>
      </c>
      <c r="D232" s="257" t="s">
        <v>249</v>
      </c>
      <c r="E232" s="258" t="s">
        <v>2828</v>
      </c>
      <c r="F232" s="259" t="s">
        <v>2829</v>
      </c>
      <c r="G232" s="260" t="s">
        <v>362</v>
      </c>
      <c r="H232" s="261">
        <v>1</v>
      </c>
      <c r="I232" s="262"/>
      <c r="J232" s="263">
        <f>ROUND(I232*H232,2)</f>
        <v>0</v>
      </c>
      <c r="K232" s="264"/>
      <c r="L232" s="265"/>
      <c r="M232" s="266" t="s">
        <v>1</v>
      </c>
      <c r="N232" s="267" t="s">
        <v>41</v>
      </c>
      <c r="O232" s="90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252</v>
      </c>
      <c r="AT232" s="238" t="s">
        <v>249</v>
      </c>
      <c r="AU232" s="238" t="s">
        <v>85</v>
      </c>
      <c r="AY232" s="16" t="s">
        <v>158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83</v>
      </c>
      <c r="BK232" s="239">
        <f>ROUND(I232*H232,2)</f>
        <v>0</v>
      </c>
      <c r="BL232" s="16" t="s">
        <v>236</v>
      </c>
      <c r="BM232" s="238" t="s">
        <v>2830</v>
      </c>
    </row>
    <row r="233" s="2" customFormat="1">
      <c r="A233" s="37"/>
      <c r="B233" s="38"/>
      <c r="C233" s="39"/>
      <c r="D233" s="240" t="s">
        <v>167</v>
      </c>
      <c r="E233" s="39"/>
      <c r="F233" s="241" t="s">
        <v>2829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167</v>
      </c>
      <c r="AU233" s="16" t="s">
        <v>85</v>
      </c>
    </row>
    <row r="234" s="2" customFormat="1" ht="16.5" customHeight="1">
      <c r="A234" s="37"/>
      <c r="B234" s="38"/>
      <c r="C234" s="226" t="s">
        <v>506</v>
      </c>
      <c r="D234" s="226" t="s">
        <v>161</v>
      </c>
      <c r="E234" s="227" t="s">
        <v>882</v>
      </c>
      <c r="F234" s="228" t="s">
        <v>883</v>
      </c>
      <c r="G234" s="229" t="s">
        <v>776</v>
      </c>
      <c r="H234" s="230">
        <v>1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41</v>
      </c>
      <c r="O234" s="90"/>
      <c r="P234" s="236">
        <f>O234*H234</f>
        <v>0</v>
      </c>
      <c r="Q234" s="236">
        <v>0.00029</v>
      </c>
      <c r="R234" s="236">
        <f>Q234*H234</f>
        <v>0.00029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236</v>
      </c>
      <c r="AT234" s="238" t="s">
        <v>161</v>
      </c>
      <c r="AU234" s="238" t="s">
        <v>85</v>
      </c>
      <c r="AY234" s="16" t="s">
        <v>158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83</v>
      </c>
      <c r="BK234" s="239">
        <f>ROUND(I234*H234,2)</f>
        <v>0</v>
      </c>
      <c r="BL234" s="16" t="s">
        <v>236</v>
      </c>
      <c r="BM234" s="238" t="s">
        <v>2831</v>
      </c>
    </row>
    <row r="235" s="2" customFormat="1">
      <c r="A235" s="37"/>
      <c r="B235" s="38"/>
      <c r="C235" s="39"/>
      <c r="D235" s="240" t="s">
        <v>167</v>
      </c>
      <c r="E235" s="39"/>
      <c r="F235" s="241" t="s">
        <v>883</v>
      </c>
      <c r="G235" s="39"/>
      <c r="H235" s="39"/>
      <c r="I235" s="242"/>
      <c r="J235" s="39"/>
      <c r="K235" s="39"/>
      <c r="L235" s="43"/>
      <c r="M235" s="243"/>
      <c r="N235" s="24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167</v>
      </c>
      <c r="AU235" s="16" t="s">
        <v>85</v>
      </c>
    </row>
    <row r="236" s="2" customFormat="1" ht="24.15" customHeight="1">
      <c r="A236" s="37"/>
      <c r="B236" s="38"/>
      <c r="C236" s="226" t="s">
        <v>510</v>
      </c>
      <c r="D236" s="226" t="s">
        <v>161</v>
      </c>
      <c r="E236" s="227" t="s">
        <v>885</v>
      </c>
      <c r="F236" s="228" t="s">
        <v>886</v>
      </c>
      <c r="G236" s="229" t="s">
        <v>192</v>
      </c>
      <c r="H236" s="230">
        <v>0.058999999999999997</v>
      </c>
      <c r="I236" s="231"/>
      <c r="J236" s="232">
        <f>ROUND(I236*H236,2)</f>
        <v>0</v>
      </c>
      <c r="K236" s="233"/>
      <c r="L236" s="43"/>
      <c r="M236" s="234" t="s">
        <v>1</v>
      </c>
      <c r="N236" s="235" t="s">
        <v>41</v>
      </c>
      <c r="O236" s="90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236</v>
      </c>
      <c r="AT236" s="238" t="s">
        <v>161</v>
      </c>
      <c r="AU236" s="238" t="s">
        <v>85</v>
      </c>
      <c r="AY236" s="16" t="s">
        <v>158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83</v>
      </c>
      <c r="BK236" s="239">
        <f>ROUND(I236*H236,2)</f>
        <v>0</v>
      </c>
      <c r="BL236" s="16" t="s">
        <v>236</v>
      </c>
      <c r="BM236" s="238" t="s">
        <v>2832</v>
      </c>
    </row>
    <row r="237" s="2" customFormat="1">
      <c r="A237" s="37"/>
      <c r="B237" s="38"/>
      <c r="C237" s="39"/>
      <c r="D237" s="240" t="s">
        <v>167</v>
      </c>
      <c r="E237" s="39"/>
      <c r="F237" s="241" t="s">
        <v>886</v>
      </c>
      <c r="G237" s="39"/>
      <c r="H237" s="39"/>
      <c r="I237" s="242"/>
      <c r="J237" s="39"/>
      <c r="K237" s="39"/>
      <c r="L237" s="43"/>
      <c r="M237" s="243"/>
      <c r="N237" s="24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167</v>
      </c>
      <c r="AU237" s="16" t="s">
        <v>85</v>
      </c>
    </row>
    <row r="238" s="12" customFormat="1" ht="22.8" customHeight="1">
      <c r="A238" s="12"/>
      <c r="B238" s="210"/>
      <c r="C238" s="211"/>
      <c r="D238" s="212" t="s">
        <v>75</v>
      </c>
      <c r="E238" s="224" t="s">
        <v>888</v>
      </c>
      <c r="F238" s="224" t="s">
        <v>889</v>
      </c>
      <c r="G238" s="211"/>
      <c r="H238" s="211"/>
      <c r="I238" s="214"/>
      <c r="J238" s="225">
        <f>BK238</f>
        <v>0</v>
      </c>
      <c r="K238" s="211"/>
      <c r="L238" s="216"/>
      <c r="M238" s="217"/>
      <c r="N238" s="218"/>
      <c r="O238" s="218"/>
      <c r="P238" s="219">
        <f>SUM(P239:P242)</f>
        <v>0</v>
      </c>
      <c r="Q238" s="218"/>
      <c r="R238" s="219">
        <f>SUM(R239:R242)</f>
        <v>0.0020300000000000001</v>
      </c>
      <c r="S238" s="218"/>
      <c r="T238" s="220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1" t="s">
        <v>85</v>
      </c>
      <c r="AT238" s="222" t="s">
        <v>75</v>
      </c>
      <c r="AU238" s="222" t="s">
        <v>83</v>
      </c>
      <c r="AY238" s="221" t="s">
        <v>158</v>
      </c>
      <c r="BK238" s="223">
        <f>SUM(BK239:BK242)</f>
        <v>0</v>
      </c>
    </row>
    <row r="239" s="2" customFormat="1" ht="24.15" customHeight="1">
      <c r="A239" s="37"/>
      <c r="B239" s="38"/>
      <c r="C239" s="226" t="s">
        <v>514</v>
      </c>
      <c r="D239" s="226" t="s">
        <v>161</v>
      </c>
      <c r="E239" s="227" t="s">
        <v>890</v>
      </c>
      <c r="F239" s="228" t="s">
        <v>891</v>
      </c>
      <c r="G239" s="229" t="s">
        <v>776</v>
      </c>
      <c r="H239" s="230">
        <v>1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0.0020300000000000001</v>
      </c>
      <c r="R239" s="236">
        <f>Q239*H239</f>
        <v>0.0020300000000000001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236</v>
      </c>
      <c r="AT239" s="238" t="s">
        <v>161</v>
      </c>
      <c r="AU239" s="238" t="s">
        <v>85</v>
      </c>
      <c r="AY239" s="16" t="s">
        <v>158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83</v>
      </c>
      <c r="BK239" s="239">
        <f>ROUND(I239*H239,2)</f>
        <v>0</v>
      </c>
      <c r="BL239" s="16" t="s">
        <v>236</v>
      </c>
      <c r="BM239" s="238" t="s">
        <v>2833</v>
      </c>
    </row>
    <row r="240" s="2" customFormat="1">
      <c r="A240" s="37"/>
      <c r="B240" s="38"/>
      <c r="C240" s="39"/>
      <c r="D240" s="240" t="s">
        <v>167</v>
      </c>
      <c r="E240" s="39"/>
      <c r="F240" s="241" t="s">
        <v>891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167</v>
      </c>
      <c r="AU240" s="16" t="s">
        <v>85</v>
      </c>
    </row>
    <row r="241" s="2" customFormat="1" ht="24.15" customHeight="1">
      <c r="A241" s="37"/>
      <c r="B241" s="38"/>
      <c r="C241" s="226" t="s">
        <v>519</v>
      </c>
      <c r="D241" s="226" t="s">
        <v>161</v>
      </c>
      <c r="E241" s="227" t="s">
        <v>893</v>
      </c>
      <c r="F241" s="228" t="s">
        <v>894</v>
      </c>
      <c r="G241" s="229" t="s">
        <v>192</v>
      </c>
      <c r="H241" s="230">
        <v>0.002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41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236</v>
      </c>
      <c r="AT241" s="238" t="s">
        <v>161</v>
      </c>
      <c r="AU241" s="238" t="s">
        <v>85</v>
      </c>
      <c r="AY241" s="16" t="s">
        <v>158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83</v>
      </c>
      <c r="BK241" s="239">
        <f>ROUND(I241*H241,2)</f>
        <v>0</v>
      </c>
      <c r="BL241" s="16" t="s">
        <v>236</v>
      </c>
      <c r="BM241" s="238" t="s">
        <v>2834</v>
      </c>
    </row>
    <row r="242" s="2" customFormat="1">
      <c r="A242" s="37"/>
      <c r="B242" s="38"/>
      <c r="C242" s="39"/>
      <c r="D242" s="240" t="s">
        <v>167</v>
      </c>
      <c r="E242" s="39"/>
      <c r="F242" s="241" t="s">
        <v>894</v>
      </c>
      <c r="G242" s="39"/>
      <c r="H242" s="39"/>
      <c r="I242" s="242"/>
      <c r="J242" s="39"/>
      <c r="K242" s="39"/>
      <c r="L242" s="43"/>
      <c r="M242" s="243"/>
      <c r="N242" s="24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167</v>
      </c>
      <c r="AU242" s="16" t="s">
        <v>85</v>
      </c>
    </row>
    <row r="243" s="12" customFormat="1" ht="22.8" customHeight="1">
      <c r="A243" s="12"/>
      <c r="B243" s="210"/>
      <c r="C243" s="211"/>
      <c r="D243" s="212" t="s">
        <v>75</v>
      </c>
      <c r="E243" s="224" t="s">
        <v>896</v>
      </c>
      <c r="F243" s="224" t="s">
        <v>897</v>
      </c>
      <c r="G243" s="211"/>
      <c r="H243" s="211"/>
      <c r="I243" s="214"/>
      <c r="J243" s="225">
        <f>BK243</f>
        <v>0</v>
      </c>
      <c r="K243" s="211"/>
      <c r="L243" s="216"/>
      <c r="M243" s="217"/>
      <c r="N243" s="218"/>
      <c r="O243" s="218"/>
      <c r="P243" s="219">
        <f>SUM(P244:P257)</f>
        <v>0</v>
      </c>
      <c r="Q243" s="218"/>
      <c r="R243" s="219">
        <f>SUM(R244:R257)</f>
        <v>0.087400000000000005</v>
      </c>
      <c r="S243" s="218"/>
      <c r="T243" s="220">
        <f>SUM(T244:T257)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1" t="s">
        <v>85</v>
      </c>
      <c r="AT243" s="222" t="s">
        <v>75</v>
      </c>
      <c r="AU243" s="222" t="s">
        <v>83</v>
      </c>
      <c r="AY243" s="221" t="s">
        <v>158</v>
      </c>
      <c r="BK243" s="223">
        <f>SUM(BK244:BK257)</f>
        <v>0</v>
      </c>
    </row>
    <row r="244" s="2" customFormat="1" ht="24.15" customHeight="1">
      <c r="A244" s="37"/>
      <c r="B244" s="38"/>
      <c r="C244" s="226" t="s">
        <v>524</v>
      </c>
      <c r="D244" s="226" t="s">
        <v>161</v>
      </c>
      <c r="E244" s="227" t="s">
        <v>898</v>
      </c>
      <c r="F244" s="228" t="s">
        <v>2835</v>
      </c>
      <c r="G244" s="229" t="s">
        <v>776</v>
      </c>
      <c r="H244" s="230">
        <v>2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41</v>
      </c>
      <c r="O244" s="90"/>
      <c r="P244" s="236">
        <f>O244*H244</f>
        <v>0</v>
      </c>
      <c r="Q244" s="236">
        <v>0.0026099999999999999</v>
      </c>
      <c r="R244" s="236">
        <f>Q244*H244</f>
        <v>0.0052199999999999998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236</v>
      </c>
      <c r="AT244" s="238" t="s">
        <v>161</v>
      </c>
      <c r="AU244" s="238" t="s">
        <v>85</v>
      </c>
      <c r="AY244" s="16" t="s">
        <v>158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83</v>
      </c>
      <c r="BK244" s="239">
        <f>ROUND(I244*H244,2)</f>
        <v>0</v>
      </c>
      <c r="BL244" s="16" t="s">
        <v>236</v>
      </c>
      <c r="BM244" s="238" t="s">
        <v>2836</v>
      </c>
    </row>
    <row r="245" s="2" customFormat="1">
      <c r="A245" s="37"/>
      <c r="B245" s="38"/>
      <c r="C245" s="39"/>
      <c r="D245" s="240" t="s">
        <v>167</v>
      </c>
      <c r="E245" s="39"/>
      <c r="F245" s="241" t="s">
        <v>2835</v>
      </c>
      <c r="G245" s="39"/>
      <c r="H245" s="39"/>
      <c r="I245" s="242"/>
      <c r="J245" s="39"/>
      <c r="K245" s="39"/>
      <c r="L245" s="43"/>
      <c r="M245" s="243"/>
      <c r="N245" s="24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167</v>
      </c>
      <c r="AU245" s="16" t="s">
        <v>85</v>
      </c>
    </row>
    <row r="246" s="2" customFormat="1" ht="62.7" customHeight="1">
      <c r="A246" s="37"/>
      <c r="B246" s="38"/>
      <c r="C246" s="257" t="s">
        <v>529</v>
      </c>
      <c r="D246" s="257" t="s">
        <v>249</v>
      </c>
      <c r="E246" s="258" t="s">
        <v>901</v>
      </c>
      <c r="F246" s="259" t="s">
        <v>2837</v>
      </c>
      <c r="G246" s="260" t="s">
        <v>362</v>
      </c>
      <c r="H246" s="261">
        <v>1</v>
      </c>
      <c r="I246" s="262"/>
      <c r="J246" s="263">
        <f>ROUND(I246*H246,2)</f>
        <v>0</v>
      </c>
      <c r="K246" s="264"/>
      <c r="L246" s="265"/>
      <c r="M246" s="266" t="s">
        <v>1</v>
      </c>
      <c r="N246" s="267" t="s">
        <v>41</v>
      </c>
      <c r="O246" s="90"/>
      <c r="P246" s="236">
        <f>O246*H246</f>
        <v>0</v>
      </c>
      <c r="Q246" s="236">
        <v>0.078</v>
      </c>
      <c r="R246" s="236">
        <f>Q246*H246</f>
        <v>0.078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252</v>
      </c>
      <c r="AT246" s="238" t="s">
        <v>249</v>
      </c>
      <c r="AU246" s="238" t="s">
        <v>85</v>
      </c>
      <c r="AY246" s="16" t="s">
        <v>158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83</v>
      </c>
      <c r="BK246" s="239">
        <f>ROUND(I246*H246,2)</f>
        <v>0</v>
      </c>
      <c r="BL246" s="16" t="s">
        <v>236</v>
      </c>
      <c r="BM246" s="238" t="s">
        <v>2838</v>
      </c>
    </row>
    <row r="247" s="2" customFormat="1">
      <c r="A247" s="37"/>
      <c r="B247" s="38"/>
      <c r="C247" s="39"/>
      <c r="D247" s="240" t="s">
        <v>167</v>
      </c>
      <c r="E247" s="39"/>
      <c r="F247" s="241" t="s">
        <v>2837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167</v>
      </c>
      <c r="AU247" s="16" t="s">
        <v>85</v>
      </c>
    </row>
    <row r="248" s="2" customFormat="1" ht="37.8" customHeight="1">
      <c r="A248" s="37"/>
      <c r="B248" s="38"/>
      <c r="C248" s="226" t="s">
        <v>534</v>
      </c>
      <c r="D248" s="226" t="s">
        <v>161</v>
      </c>
      <c r="E248" s="227" t="s">
        <v>904</v>
      </c>
      <c r="F248" s="228" t="s">
        <v>2839</v>
      </c>
      <c r="G248" s="229" t="s">
        <v>776</v>
      </c>
      <c r="H248" s="230">
        <v>1</v>
      </c>
      <c r="I248" s="231"/>
      <c r="J248" s="232">
        <f>ROUND(I248*H248,2)</f>
        <v>0</v>
      </c>
      <c r="K248" s="233"/>
      <c r="L248" s="43"/>
      <c r="M248" s="234" t="s">
        <v>1</v>
      </c>
      <c r="N248" s="235" t="s">
        <v>41</v>
      </c>
      <c r="O248" s="90"/>
      <c r="P248" s="236">
        <f>O248*H248</f>
        <v>0</v>
      </c>
      <c r="Q248" s="236">
        <v>0.00088000000000000003</v>
      </c>
      <c r="R248" s="236">
        <f>Q248*H248</f>
        <v>0.00088000000000000003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236</v>
      </c>
      <c r="AT248" s="238" t="s">
        <v>161</v>
      </c>
      <c r="AU248" s="238" t="s">
        <v>85</v>
      </c>
      <c r="AY248" s="16" t="s">
        <v>158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83</v>
      </c>
      <c r="BK248" s="239">
        <f>ROUND(I248*H248,2)</f>
        <v>0</v>
      </c>
      <c r="BL248" s="16" t="s">
        <v>236</v>
      </c>
      <c r="BM248" s="238" t="s">
        <v>2840</v>
      </c>
    </row>
    <row r="249" s="2" customFormat="1">
      <c r="A249" s="37"/>
      <c r="B249" s="38"/>
      <c r="C249" s="39"/>
      <c r="D249" s="240" t="s">
        <v>167</v>
      </c>
      <c r="E249" s="39"/>
      <c r="F249" s="241" t="s">
        <v>2839</v>
      </c>
      <c r="G249" s="39"/>
      <c r="H249" s="39"/>
      <c r="I249" s="242"/>
      <c r="J249" s="39"/>
      <c r="K249" s="39"/>
      <c r="L249" s="43"/>
      <c r="M249" s="243"/>
      <c r="N249" s="24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167</v>
      </c>
      <c r="AU249" s="16" t="s">
        <v>85</v>
      </c>
    </row>
    <row r="250" s="2" customFormat="1" ht="33" customHeight="1">
      <c r="A250" s="37"/>
      <c r="B250" s="38"/>
      <c r="C250" s="226" t="s">
        <v>540</v>
      </c>
      <c r="D250" s="226" t="s">
        <v>161</v>
      </c>
      <c r="E250" s="227" t="s">
        <v>907</v>
      </c>
      <c r="F250" s="228" t="s">
        <v>2841</v>
      </c>
      <c r="G250" s="229" t="s">
        <v>776</v>
      </c>
      <c r="H250" s="230">
        <v>1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0.00089999999999999998</v>
      </c>
      <c r="R250" s="236">
        <f>Q250*H250</f>
        <v>0.00089999999999999998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236</v>
      </c>
      <c r="AT250" s="238" t="s">
        <v>161</v>
      </c>
      <c r="AU250" s="238" t="s">
        <v>85</v>
      </c>
      <c r="AY250" s="16" t="s">
        <v>158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83</v>
      </c>
      <c r="BK250" s="239">
        <f>ROUND(I250*H250,2)</f>
        <v>0</v>
      </c>
      <c r="BL250" s="16" t="s">
        <v>236</v>
      </c>
      <c r="BM250" s="238" t="s">
        <v>2842</v>
      </c>
    </row>
    <row r="251" s="2" customFormat="1">
      <c r="A251" s="37"/>
      <c r="B251" s="38"/>
      <c r="C251" s="39"/>
      <c r="D251" s="240" t="s">
        <v>167</v>
      </c>
      <c r="E251" s="39"/>
      <c r="F251" s="241" t="s">
        <v>2841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167</v>
      </c>
      <c r="AU251" s="16" t="s">
        <v>85</v>
      </c>
    </row>
    <row r="252" s="2" customFormat="1" ht="49.05" customHeight="1">
      <c r="A252" s="37"/>
      <c r="B252" s="38"/>
      <c r="C252" s="226" t="s">
        <v>549</v>
      </c>
      <c r="D252" s="226" t="s">
        <v>161</v>
      </c>
      <c r="E252" s="227" t="s">
        <v>910</v>
      </c>
      <c r="F252" s="228" t="s">
        <v>2843</v>
      </c>
      <c r="G252" s="229" t="s">
        <v>776</v>
      </c>
      <c r="H252" s="230">
        <v>1</v>
      </c>
      <c r="I252" s="231"/>
      <c r="J252" s="232">
        <f>ROUND(I252*H252,2)</f>
        <v>0</v>
      </c>
      <c r="K252" s="233"/>
      <c r="L252" s="43"/>
      <c r="M252" s="234" t="s">
        <v>1</v>
      </c>
      <c r="N252" s="235" t="s">
        <v>41</v>
      </c>
      <c r="O252" s="90"/>
      <c r="P252" s="236">
        <f>O252*H252</f>
        <v>0</v>
      </c>
      <c r="Q252" s="236">
        <v>0.0015200000000000001</v>
      </c>
      <c r="R252" s="236">
        <f>Q252*H252</f>
        <v>0.0015200000000000001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236</v>
      </c>
      <c r="AT252" s="238" t="s">
        <v>161</v>
      </c>
      <c r="AU252" s="238" t="s">
        <v>85</v>
      </c>
      <c r="AY252" s="16" t="s">
        <v>158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83</v>
      </c>
      <c r="BK252" s="239">
        <f>ROUND(I252*H252,2)</f>
        <v>0</v>
      </c>
      <c r="BL252" s="16" t="s">
        <v>236</v>
      </c>
      <c r="BM252" s="238" t="s">
        <v>2844</v>
      </c>
    </row>
    <row r="253" s="2" customFormat="1">
      <c r="A253" s="37"/>
      <c r="B253" s="38"/>
      <c r="C253" s="39"/>
      <c r="D253" s="240" t="s">
        <v>167</v>
      </c>
      <c r="E253" s="39"/>
      <c r="F253" s="241" t="s">
        <v>2843</v>
      </c>
      <c r="G253" s="39"/>
      <c r="H253" s="39"/>
      <c r="I253" s="242"/>
      <c r="J253" s="39"/>
      <c r="K253" s="39"/>
      <c r="L253" s="43"/>
      <c r="M253" s="243"/>
      <c r="N253" s="24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167</v>
      </c>
      <c r="AU253" s="16" t="s">
        <v>85</v>
      </c>
    </row>
    <row r="254" s="2" customFormat="1" ht="16.5" customHeight="1">
      <c r="A254" s="37"/>
      <c r="B254" s="38"/>
      <c r="C254" s="226" t="s">
        <v>544</v>
      </c>
      <c r="D254" s="226" t="s">
        <v>161</v>
      </c>
      <c r="E254" s="227" t="s">
        <v>913</v>
      </c>
      <c r="F254" s="228" t="s">
        <v>2845</v>
      </c>
      <c r="G254" s="229" t="s">
        <v>776</v>
      </c>
      <c r="H254" s="230">
        <v>1</v>
      </c>
      <c r="I254" s="231"/>
      <c r="J254" s="232">
        <f>ROUND(I254*H254,2)</f>
        <v>0</v>
      </c>
      <c r="K254" s="233"/>
      <c r="L254" s="43"/>
      <c r="M254" s="234" t="s">
        <v>1</v>
      </c>
      <c r="N254" s="235" t="s">
        <v>41</v>
      </c>
      <c r="O254" s="90"/>
      <c r="P254" s="236">
        <f>O254*H254</f>
        <v>0</v>
      </c>
      <c r="Q254" s="236">
        <v>0.00088000000000000003</v>
      </c>
      <c r="R254" s="236">
        <f>Q254*H254</f>
        <v>0.00088000000000000003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236</v>
      </c>
      <c r="AT254" s="238" t="s">
        <v>161</v>
      </c>
      <c r="AU254" s="238" t="s">
        <v>85</v>
      </c>
      <c r="AY254" s="16" t="s">
        <v>158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83</v>
      </c>
      <c r="BK254" s="239">
        <f>ROUND(I254*H254,2)</f>
        <v>0</v>
      </c>
      <c r="BL254" s="16" t="s">
        <v>236</v>
      </c>
      <c r="BM254" s="238" t="s">
        <v>2846</v>
      </c>
    </row>
    <row r="255" s="2" customFormat="1">
      <c r="A255" s="37"/>
      <c r="B255" s="38"/>
      <c r="C255" s="39"/>
      <c r="D255" s="240" t="s">
        <v>167</v>
      </c>
      <c r="E255" s="39"/>
      <c r="F255" s="241" t="s">
        <v>2845</v>
      </c>
      <c r="G255" s="39"/>
      <c r="H255" s="39"/>
      <c r="I255" s="242"/>
      <c r="J255" s="39"/>
      <c r="K255" s="39"/>
      <c r="L255" s="43"/>
      <c r="M255" s="243"/>
      <c r="N255" s="24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167</v>
      </c>
      <c r="AU255" s="16" t="s">
        <v>85</v>
      </c>
    </row>
    <row r="256" s="2" customFormat="1" ht="21.75" customHeight="1">
      <c r="A256" s="37"/>
      <c r="B256" s="38"/>
      <c r="C256" s="226" t="s">
        <v>553</v>
      </c>
      <c r="D256" s="226" t="s">
        <v>161</v>
      </c>
      <c r="E256" s="227" t="s">
        <v>916</v>
      </c>
      <c r="F256" s="228" t="s">
        <v>917</v>
      </c>
      <c r="G256" s="229" t="s">
        <v>192</v>
      </c>
      <c r="H256" s="230">
        <v>0.086999999999999994</v>
      </c>
      <c r="I256" s="231"/>
      <c r="J256" s="232">
        <f>ROUND(I256*H256,2)</f>
        <v>0</v>
      </c>
      <c r="K256" s="233"/>
      <c r="L256" s="43"/>
      <c r="M256" s="234" t="s">
        <v>1</v>
      </c>
      <c r="N256" s="235" t="s">
        <v>41</v>
      </c>
      <c r="O256" s="90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236</v>
      </c>
      <c r="AT256" s="238" t="s">
        <v>161</v>
      </c>
      <c r="AU256" s="238" t="s">
        <v>85</v>
      </c>
      <c r="AY256" s="16" t="s">
        <v>158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83</v>
      </c>
      <c r="BK256" s="239">
        <f>ROUND(I256*H256,2)</f>
        <v>0</v>
      </c>
      <c r="BL256" s="16" t="s">
        <v>236</v>
      </c>
      <c r="BM256" s="238" t="s">
        <v>2847</v>
      </c>
    </row>
    <row r="257" s="2" customFormat="1">
      <c r="A257" s="37"/>
      <c r="B257" s="38"/>
      <c r="C257" s="39"/>
      <c r="D257" s="240" t="s">
        <v>167</v>
      </c>
      <c r="E257" s="39"/>
      <c r="F257" s="241" t="s">
        <v>917</v>
      </c>
      <c r="G257" s="39"/>
      <c r="H257" s="39"/>
      <c r="I257" s="242"/>
      <c r="J257" s="39"/>
      <c r="K257" s="39"/>
      <c r="L257" s="43"/>
      <c r="M257" s="243"/>
      <c r="N257" s="24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167</v>
      </c>
      <c r="AU257" s="16" t="s">
        <v>85</v>
      </c>
    </row>
    <row r="258" s="12" customFormat="1" ht="22.8" customHeight="1">
      <c r="A258" s="12"/>
      <c r="B258" s="210"/>
      <c r="C258" s="211"/>
      <c r="D258" s="212" t="s">
        <v>75</v>
      </c>
      <c r="E258" s="224" t="s">
        <v>919</v>
      </c>
      <c r="F258" s="224" t="s">
        <v>920</v>
      </c>
      <c r="G258" s="211"/>
      <c r="H258" s="211"/>
      <c r="I258" s="214"/>
      <c r="J258" s="225">
        <f>BK258</f>
        <v>0</v>
      </c>
      <c r="K258" s="211"/>
      <c r="L258" s="216"/>
      <c r="M258" s="217"/>
      <c r="N258" s="218"/>
      <c r="O258" s="218"/>
      <c r="P258" s="219">
        <f>SUM(P259:P268)</f>
        <v>0</v>
      </c>
      <c r="Q258" s="218"/>
      <c r="R258" s="219">
        <f>SUM(R259:R268)</f>
        <v>0.15903000000000001</v>
      </c>
      <c r="S258" s="218"/>
      <c r="T258" s="220">
        <f>SUM(T259:T268)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1" t="s">
        <v>85</v>
      </c>
      <c r="AT258" s="222" t="s">
        <v>75</v>
      </c>
      <c r="AU258" s="222" t="s">
        <v>83</v>
      </c>
      <c r="AY258" s="221" t="s">
        <v>158</v>
      </c>
      <c r="BK258" s="223">
        <f>SUM(BK259:BK268)</f>
        <v>0</v>
      </c>
    </row>
    <row r="259" s="2" customFormat="1" ht="24.15" customHeight="1">
      <c r="A259" s="37"/>
      <c r="B259" s="38"/>
      <c r="C259" s="226" t="s">
        <v>558</v>
      </c>
      <c r="D259" s="226" t="s">
        <v>161</v>
      </c>
      <c r="E259" s="227" t="s">
        <v>2257</v>
      </c>
      <c r="F259" s="228" t="s">
        <v>2258</v>
      </c>
      <c r="G259" s="229" t="s">
        <v>362</v>
      </c>
      <c r="H259" s="230">
        <v>1</v>
      </c>
      <c r="I259" s="231"/>
      <c r="J259" s="232">
        <f>ROUND(I259*H259,2)</f>
        <v>0</v>
      </c>
      <c r="K259" s="233"/>
      <c r="L259" s="43"/>
      <c r="M259" s="234" t="s">
        <v>1</v>
      </c>
      <c r="N259" s="235" t="s">
        <v>41</v>
      </c>
      <c r="O259" s="90"/>
      <c r="P259" s="236">
        <f>O259*H259</f>
        <v>0</v>
      </c>
      <c r="Q259" s="236">
        <v>0.10539</v>
      </c>
      <c r="R259" s="236">
        <f>Q259*H259</f>
        <v>0.10539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236</v>
      </c>
      <c r="AT259" s="238" t="s">
        <v>161</v>
      </c>
      <c r="AU259" s="238" t="s">
        <v>85</v>
      </c>
      <c r="AY259" s="16" t="s">
        <v>158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83</v>
      </c>
      <c r="BK259" s="239">
        <f>ROUND(I259*H259,2)</f>
        <v>0</v>
      </c>
      <c r="BL259" s="16" t="s">
        <v>236</v>
      </c>
      <c r="BM259" s="238" t="s">
        <v>2848</v>
      </c>
    </row>
    <row r="260" s="2" customFormat="1">
      <c r="A260" s="37"/>
      <c r="B260" s="38"/>
      <c r="C260" s="39"/>
      <c r="D260" s="240" t="s">
        <v>167</v>
      </c>
      <c r="E260" s="39"/>
      <c r="F260" s="241" t="s">
        <v>2258</v>
      </c>
      <c r="G260" s="39"/>
      <c r="H260" s="39"/>
      <c r="I260" s="242"/>
      <c r="J260" s="39"/>
      <c r="K260" s="39"/>
      <c r="L260" s="43"/>
      <c r="M260" s="243"/>
      <c r="N260" s="244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167</v>
      </c>
      <c r="AU260" s="16" t="s">
        <v>85</v>
      </c>
    </row>
    <row r="261" s="2" customFormat="1" ht="37.8" customHeight="1">
      <c r="A261" s="37"/>
      <c r="B261" s="38"/>
      <c r="C261" s="226" t="s">
        <v>562</v>
      </c>
      <c r="D261" s="226" t="s">
        <v>161</v>
      </c>
      <c r="E261" s="227" t="s">
        <v>2849</v>
      </c>
      <c r="F261" s="228" t="s">
        <v>2850</v>
      </c>
      <c r="G261" s="229" t="s">
        <v>776</v>
      </c>
      <c r="H261" s="230">
        <v>1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0.02887</v>
      </c>
      <c r="R261" s="236">
        <f>Q261*H261</f>
        <v>0.02887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236</v>
      </c>
      <c r="AT261" s="238" t="s">
        <v>161</v>
      </c>
      <c r="AU261" s="238" t="s">
        <v>85</v>
      </c>
      <c r="AY261" s="16" t="s">
        <v>158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83</v>
      </c>
      <c r="BK261" s="239">
        <f>ROUND(I261*H261,2)</f>
        <v>0</v>
      </c>
      <c r="BL261" s="16" t="s">
        <v>236</v>
      </c>
      <c r="BM261" s="238" t="s">
        <v>2851</v>
      </c>
    </row>
    <row r="262" s="2" customFormat="1">
      <c r="A262" s="37"/>
      <c r="B262" s="38"/>
      <c r="C262" s="39"/>
      <c r="D262" s="240" t="s">
        <v>167</v>
      </c>
      <c r="E262" s="39"/>
      <c r="F262" s="241" t="s">
        <v>2850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167</v>
      </c>
      <c r="AU262" s="16" t="s">
        <v>85</v>
      </c>
    </row>
    <row r="263" s="2" customFormat="1" ht="24.15" customHeight="1">
      <c r="A263" s="37"/>
      <c r="B263" s="38"/>
      <c r="C263" s="226" t="s">
        <v>567</v>
      </c>
      <c r="D263" s="226" t="s">
        <v>161</v>
      </c>
      <c r="E263" s="227" t="s">
        <v>951</v>
      </c>
      <c r="F263" s="228" t="s">
        <v>952</v>
      </c>
      <c r="G263" s="229" t="s">
        <v>362</v>
      </c>
      <c r="H263" s="230">
        <v>1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41</v>
      </c>
      <c r="O263" s="90"/>
      <c r="P263" s="236">
        <f>O263*H263</f>
        <v>0</v>
      </c>
      <c r="Q263" s="236">
        <v>0.00075000000000000002</v>
      </c>
      <c r="R263" s="236">
        <f>Q263*H263</f>
        <v>0.00075000000000000002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236</v>
      </c>
      <c r="AT263" s="238" t="s">
        <v>161</v>
      </c>
      <c r="AU263" s="238" t="s">
        <v>85</v>
      </c>
      <c r="AY263" s="16" t="s">
        <v>158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83</v>
      </c>
      <c r="BK263" s="239">
        <f>ROUND(I263*H263,2)</f>
        <v>0</v>
      </c>
      <c r="BL263" s="16" t="s">
        <v>236</v>
      </c>
      <c r="BM263" s="238" t="s">
        <v>2852</v>
      </c>
    </row>
    <row r="264" s="2" customFormat="1">
      <c r="A264" s="37"/>
      <c r="B264" s="38"/>
      <c r="C264" s="39"/>
      <c r="D264" s="240" t="s">
        <v>167</v>
      </c>
      <c r="E264" s="39"/>
      <c r="F264" s="241" t="s">
        <v>952</v>
      </c>
      <c r="G264" s="39"/>
      <c r="H264" s="39"/>
      <c r="I264" s="242"/>
      <c r="J264" s="39"/>
      <c r="K264" s="39"/>
      <c r="L264" s="43"/>
      <c r="M264" s="243"/>
      <c r="N264" s="24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167</v>
      </c>
      <c r="AU264" s="16" t="s">
        <v>85</v>
      </c>
    </row>
    <row r="265" s="2" customFormat="1" ht="33" customHeight="1">
      <c r="A265" s="37"/>
      <c r="B265" s="38"/>
      <c r="C265" s="226" t="s">
        <v>571</v>
      </c>
      <c r="D265" s="226" t="s">
        <v>161</v>
      </c>
      <c r="E265" s="227" t="s">
        <v>975</v>
      </c>
      <c r="F265" s="228" t="s">
        <v>976</v>
      </c>
      <c r="G265" s="229" t="s">
        <v>776</v>
      </c>
      <c r="H265" s="230">
        <v>1</v>
      </c>
      <c r="I265" s="231"/>
      <c r="J265" s="232">
        <f>ROUND(I265*H265,2)</f>
        <v>0</v>
      </c>
      <c r="K265" s="233"/>
      <c r="L265" s="43"/>
      <c r="M265" s="234" t="s">
        <v>1</v>
      </c>
      <c r="N265" s="235" t="s">
        <v>41</v>
      </c>
      <c r="O265" s="90"/>
      <c r="P265" s="236">
        <f>O265*H265</f>
        <v>0</v>
      </c>
      <c r="Q265" s="236">
        <v>0.02402</v>
      </c>
      <c r="R265" s="236">
        <f>Q265*H265</f>
        <v>0.02402</v>
      </c>
      <c r="S265" s="236">
        <v>0</v>
      </c>
      <c r="T265" s="23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8" t="s">
        <v>236</v>
      </c>
      <c r="AT265" s="238" t="s">
        <v>161</v>
      </c>
      <c r="AU265" s="238" t="s">
        <v>85</v>
      </c>
      <c r="AY265" s="16" t="s">
        <v>158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6" t="s">
        <v>83</v>
      </c>
      <c r="BK265" s="239">
        <f>ROUND(I265*H265,2)</f>
        <v>0</v>
      </c>
      <c r="BL265" s="16" t="s">
        <v>236</v>
      </c>
      <c r="BM265" s="238" t="s">
        <v>2853</v>
      </c>
    </row>
    <row r="266" s="2" customFormat="1">
      <c r="A266" s="37"/>
      <c r="B266" s="38"/>
      <c r="C266" s="39"/>
      <c r="D266" s="240" t="s">
        <v>167</v>
      </c>
      <c r="E266" s="39"/>
      <c r="F266" s="241" t="s">
        <v>976</v>
      </c>
      <c r="G266" s="39"/>
      <c r="H266" s="39"/>
      <c r="I266" s="242"/>
      <c r="J266" s="39"/>
      <c r="K266" s="39"/>
      <c r="L266" s="43"/>
      <c r="M266" s="243"/>
      <c r="N266" s="24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167</v>
      </c>
      <c r="AU266" s="16" t="s">
        <v>85</v>
      </c>
    </row>
    <row r="267" s="2" customFormat="1" ht="21.75" customHeight="1">
      <c r="A267" s="37"/>
      <c r="B267" s="38"/>
      <c r="C267" s="226" t="s">
        <v>575</v>
      </c>
      <c r="D267" s="226" t="s">
        <v>161</v>
      </c>
      <c r="E267" s="227" t="s">
        <v>987</v>
      </c>
      <c r="F267" s="228" t="s">
        <v>988</v>
      </c>
      <c r="G267" s="229" t="s">
        <v>192</v>
      </c>
      <c r="H267" s="230">
        <v>0.159</v>
      </c>
      <c r="I267" s="231"/>
      <c r="J267" s="232">
        <f>ROUND(I267*H267,2)</f>
        <v>0</v>
      </c>
      <c r="K267" s="233"/>
      <c r="L267" s="43"/>
      <c r="M267" s="234" t="s">
        <v>1</v>
      </c>
      <c r="N267" s="235" t="s">
        <v>41</v>
      </c>
      <c r="O267" s="90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8" t="s">
        <v>236</v>
      </c>
      <c r="AT267" s="238" t="s">
        <v>161</v>
      </c>
      <c r="AU267" s="238" t="s">
        <v>85</v>
      </c>
      <c r="AY267" s="16" t="s">
        <v>158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6" t="s">
        <v>83</v>
      </c>
      <c r="BK267" s="239">
        <f>ROUND(I267*H267,2)</f>
        <v>0</v>
      </c>
      <c r="BL267" s="16" t="s">
        <v>236</v>
      </c>
      <c r="BM267" s="238" t="s">
        <v>2854</v>
      </c>
    </row>
    <row r="268" s="2" customFormat="1">
      <c r="A268" s="37"/>
      <c r="B268" s="38"/>
      <c r="C268" s="39"/>
      <c r="D268" s="240" t="s">
        <v>167</v>
      </c>
      <c r="E268" s="39"/>
      <c r="F268" s="241" t="s">
        <v>988</v>
      </c>
      <c r="G268" s="39"/>
      <c r="H268" s="39"/>
      <c r="I268" s="242"/>
      <c r="J268" s="39"/>
      <c r="K268" s="39"/>
      <c r="L268" s="43"/>
      <c r="M268" s="243"/>
      <c r="N268" s="24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167</v>
      </c>
      <c r="AU268" s="16" t="s">
        <v>85</v>
      </c>
    </row>
    <row r="269" s="12" customFormat="1" ht="22.8" customHeight="1">
      <c r="A269" s="12"/>
      <c r="B269" s="210"/>
      <c r="C269" s="211"/>
      <c r="D269" s="212" t="s">
        <v>75</v>
      </c>
      <c r="E269" s="224" t="s">
        <v>990</v>
      </c>
      <c r="F269" s="224" t="s">
        <v>991</v>
      </c>
      <c r="G269" s="211"/>
      <c r="H269" s="211"/>
      <c r="I269" s="214"/>
      <c r="J269" s="225">
        <f>BK269</f>
        <v>0</v>
      </c>
      <c r="K269" s="211"/>
      <c r="L269" s="216"/>
      <c r="M269" s="217"/>
      <c r="N269" s="218"/>
      <c r="O269" s="218"/>
      <c r="P269" s="219">
        <f>SUM(P270:P285)</f>
        <v>0</v>
      </c>
      <c r="Q269" s="218"/>
      <c r="R269" s="219">
        <f>SUM(R270:R285)</f>
        <v>0.51151999999999997</v>
      </c>
      <c r="S269" s="218"/>
      <c r="T269" s="220">
        <f>SUM(T270:T285)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1" t="s">
        <v>85</v>
      </c>
      <c r="AT269" s="222" t="s">
        <v>75</v>
      </c>
      <c r="AU269" s="222" t="s">
        <v>83</v>
      </c>
      <c r="AY269" s="221" t="s">
        <v>158</v>
      </c>
      <c r="BK269" s="223">
        <f>SUM(BK270:BK285)</f>
        <v>0</v>
      </c>
    </row>
    <row r="270" s="2" customFormat="1" ht="24.15" customHeight="1">
      <c r="A270" s="37"/>
      <c r="B270" s="38"/>
      <c r="C270" s="226" t="s">
        <v>580</v>
      </c>
      <c r="D270" s="226" t="s">
        <v>161</v>
      </c>
      <c r="E270" s="227" t="s">
        <v>1001</v>
      </c>
      <c r="F270" s="228" t="s">
        <v>1002</v>
      </c>
      <c r="G270" s="229" t="s">
        <v>276</v>
      </c>
      <c r="H270" s="230">
        <v>10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0.00296</v>
      </c>
      <c r="R270" s="236">
        <f>Q270*H270</f>
        <v>0.029600000000000001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236</v>
      </c>
      <c r="AT270" s="238" t="s">
        <v>161</v>
      </c>
      <c r="AU270" s="238" t="s">
        <v>85</v>
      </c>
      <c r="AY270" s="16" t="s">
        <v>158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83</v>
      </c>
      <c r="BK270" s="239">
        <f>ROUND(I270*H270,2)</f>
        <v>0</v>
      </c>
      <c r="BL270" s="16" t="s">
        <v>236</v>
      </c>
      <c r="BM270" s="238" t="s">
        <v>2855</v>
      </c>
    </row>
    <row r="271" s="2" customFormat="1">
      <c r="A271" s="37"/>
      <c r="B271" s="38"/>
      <c r="C271" s="39"/>
      <c r="D271" s="240" t="s">
        <v>167</v>
      </c>
      <c r="E271" s="39"/>
      <c r="F271" s="241" t="s">
        <v>1002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167</v>
      </c>
      <c r="AU271" s="16" t="s">
        <v>85</v>
      </c>
    </row>
    <row r="272" s="2" customFormat="1" ht="24.15" customHeight="1">
      <c r="A272" s="37"/>
      <c r="B272" s="38"/>
      <c r="C272" s="226" t="s">
        <v>584</v>
      </c>
      <c r="D272" s="226" t="s">
        <v>161</v>
      </c>
      <c r="E272" s="227" t="s">
        <v>1004</v>
      </c>
      <c r="F272" s="228" t="s">
        <v>1005</v>
      </c>
      <c r="G272" s="229" t="s">
        <v>276</v>
      </c>
      <c r="H272" s="230">
        <v>16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0.0037599999999999999</v>
      </c>
      <c r="R272" s="236">
        <f>Q272*H272</f>
        <v>0.060159999999999998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236</v>
      </c>
      <c r="AT272" s="238" t="s">
        <v>161</v>
      </c>
      <c r="AU272" s="238" t="s">
        <v>85</v>
      </c>
      <c r="AY272" s="16" t="s">
        <v>158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83</v>
      </c>
      <c r="BK272" s="239">
        <f>ROUND(I272*H272,2)</f>
        <v>0</v>
      </c>
      <c r="BL272" s="16" t="s">
        <v>236</v>
      </c>
      <c r="BM272" s="238" t="s">
        <v>2856</v>
      </c>
    </row>
    <row r="273" s="2" customFormat="1">
      <c r="A273" s="37"/>
      <c r="B273" s="38"/>
      <c r="C273" s="39"/>
      <c r="D273" s="240" t="s">
        <v>167</v>
      </c>
      <c r="E273" s="39"/>
      <c r="F273" s="241" t="s">
        <v>1005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167</v>
      </c>
      <c r="AU273" s="16" t="s">
        <v>85</v>
      </c>
    </row>
    <row r="274" s="2" customFormat="1" ht="24.15" customHeight="1">
      <c r="A274" s="37"/>
      <c r="B274" s="38"/>
      <c r="C274" s="226" t="s">
        <v>587</v>
      </c>
      <c r="D274" s="226" t="s">
        <v>161</v>
      </c>
      <c r="E274" s="227" t="s">
        <v>1010</v>
      </c>
      <c r="F274" s="228" t="s">
        <v>1011</v>
      </c>
      <c r="G274" s="229" t="s">
        <v>276</v>
      </c>
      <c r="H274" s="230">
        <v>65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41</v>
      </c>
      <c r="O274" s="90"/>
      <c r="P274" s="236">
        <f>O274*H274</f>
        <v>0</v>
      </c>
      <c r="Q274" s="236">
        <v>0.0062899999999999996</v>
      </c>
      <c r="R274" s="236">
        <f>Q274*H274</f>
        <v>0.40884999999999999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236</v>
      </c>
      <c r="AT274" s="238" t="s">
        <v>161</v>
      </c>
      <c r="AU274" s="238" t="s">
        <v>85</v>
      </c>
      <c r="AY274" s="16" t="s">
        <v>158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83</v>
      </c>
      <c r="BK274" s="239">
        <f>ROUND(I274*H274,2)</f>
        <v>0</v>
      </c>
      <c r="BL274" s="16" t="s">
        <v>236</v>
      </c>
      <c r="BM274" s="238" t="s">
        <v>2857</v>
      </c>
    </row>
    <row r="275" s="2" customFormat="1">
      <c r="A275" s="37"/>
      <c r="B275" s="38"/>
      <c r="C275" s="39"/>
      <c r="D275" s="240" t="s">
        <v>167</v>
      </c>
      <c r="E275" s="39"/>
      <c r="F275" s="241" t="s">
        <v>1011</v>
      </c>
      <c r="G275" s="39"/>
      <c r="H275" s="39"/>
      <c r="I275" s="242"/>
      <c r="J275" s="39"/>
      <c r="K275" s="39"/>
      <c r="L275" s="43"/>
      <c r="M275" s="243"/>
      <c r="N275" s="24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167</v>
      </c>
      <c r="AU275" s="16" t="s">
        <v>85</v>
      </c>
    </row>
    <row r="276" s="2" customFormat="1" ht="21.75" customHeight="1">
      <c r="A276" s="37"/>
      <c r="B276" s="38"/>
      <c r="C276" s="226" t="s">
        <v>591</v>
      </c>
      <c r="D276" s="226" t="s">
        <v>161</v>
      </c>
      <c r="E276" s="227" t="s">
        <v>1025</v>
      </c>
      <c r="F276" s="228" t="s">
        <v>1026</v>
      </c>
      <c r="G276" s="229" t="s">
        <v>276</v>
      </c>
      <c r="H276" s="230">
        <v>26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236</v>
      </c>
      <c r="AT276" s="238" t="s">
        <v>161</v>
      </c>
      <c r="AU276" s="238" t="s">
        <v>85</v>
      </c>
      <c r="AY276" s="16" t="s">
        <v>158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83</v>
      </c>
      <c r="BK276" s="239">
        <f>ROUND(I276*H276,2)</f>
        <v>0</v>
      </c>
      <c r="BL276" s="16" t="s">
        <v>236</v>
      </c>
      <c r="BM276" s="238" t="s">
        <v>2858</v>
      </c>
    </row>
    <row r="277" s="2" customFormat="1">
      <c r="A277" s="37"/>
      <c r="B277" s="38"/>
      <c r="C277" s="39"/>
      <c r="D277" s="240" t="s">
        <v>167</v>
      </c>
      <c r="E277" s="39"/>
      <c r="F277" s="241" t="s">
        <v>1026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167</v>
      </c>
      <c r="AU277" s="16" t="s">
        <v>85</v>
      </c>
    </row>
    <row r="278" s="2" customFormat="1" ht="24.15" customHeight="1">
      <c r="A278" s="37"/>
      <c r="B278" s="38"/>
      <c r="C278" s="226" t="s">
        <v>596</v>
      </c>
      <c r="D278" s="226" t="s">
        <v>161</v>
      </c>
      <c r="E278" s="227" t="s">
        <v>1028</v>
      </c>
      <c r="F278" s="228" t="s">
        <v>1029</v>
      </c>
      <c r="G278" s="229" t="s">
        <v>276</v>
      </c>
      <c r="H278" s="230">
        <v>65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41</v>
      </c>
      <c r="O278" s="90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236</v>
      </c>
      <c r="AT278" s="238" t="s">
        <v>161</v>
      </c>
      <c r="AU278" s="238" t="s">
        <v>85</v>
      </c>
      <c r="AY278" s="16" t="s">
        <v>158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83</v>
      </c>
      <c r="BK278" s="239">
        <f>ROUND(I278*H278,2)</f>
        <v>0</v>
      </c>
      <c r="BL278" s="16" t="s">
        <v>236</v>
      </c>
      <c r="BM278" s="238" t="s">
        <v>2859</v>
      </c>
    </row>
    <row r="279" s="2" customFormat="1">
      <c r="A279" s="37"/>
      <c r="B279" s="38"/>
      <c r="C279" s="39"/>
      <c r="D279" s="240" t="s">
        <v>167</v>
      </c>
      <c r="E279" s="39"/>
      <c r="F279" s="241" t="s">
        <v>1029</v>
      </c>
      <c r="G279" s="39"/>
      <c r="H279" s="39"/>
      <c r="I279" s="242"/>
      <c r="J279" s="39"/>
      <c r="K279" s="39"/>
      <c r="L279" s="43"/>
      <c r="M279" s="243"/>
      <c r="N279" s="24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167</v>
      </c>
      <c r="AU279" s="16" t="s">
        <v>85</v>
      </c>
    </row>
    <row r="280" s="2" customFormat="1" ht="37.8" customHeight="1">
      <c r="A280" s="37"/>
      <c r="B280" s="38"/>
      <c r="C280" s="226" t="s">
        <v>600</v>
      </c>
      <c r="D280" s="226" t="s">
        <v>161</v>
      </c>
      <c r="E280" s="227" t="s">
        <v>1043</v>
      </c>
      <c r="F280" s="228" t="s">
        <v>2860</v>
      </c>
      <c r="G280" s="229" t="s">
        <v>276</v>
      </c>
      <c r="H280" s="230">
        <v>1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0.00055999999999999995</v>
      </c>
      <c r="R280" s="236">
        <f>Q280*H280</f>
        <v>0.00055999999999999995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236</v>
      </c>
      <c r="AT280" s="238" t="s">
        <v>161</v>
      </c>
      <c r="AU280" s="238" t="s">
        <v>85</v>
      </c>
      <c r="AY280" s="16" t="s">
        <v>158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83</v>
      </c>
      <c r="BK280" s="239">
        <f>ROUND(I280*H280,2)</f>
        <v>0</v>
      </c>
      <c r="BL280" s="16" t="s">
        <v>236</v>
      </c>
      <c r="BM280" s="238" t="s">
        <v>2861</v>
      </c>
    </row>
    <row r="281" s="2" customFormat="1">
      <c r="A281" s="37"/>
      <c r="B281" s="38"/>
      <c r="C281" s="39"/>
      <c r="D281" s="240" t="s">
        <v>167</v>
      </c>
      <c r="E281" s="39"/>
      <c r="F281" s="241" t="s">
        <v>2860</v>
      </c>
      <c r="G281" s="39"/>
      <c r="H281" s="39"/>
      <c r="I281" s="242"/>
      <c r="J281" s="39"/>
      <c r="K281" s="39"/>
      <c r="L281" s="43"/>
      <c r="M281" s="243"/>
      <c r="N281" s="24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167</v>
      </c>
      <c r="AU281" s="16" t="s">
        <v>85</v>
      </c>
    </row>
    <row r="282" s="2" customFormat="1" ht="37.8" customHeight="1">
      <c r="A282" s="37"/>
      <c r="B282" s="38"/>
      <c r="C282" s="226" t="s">
        <v>604</v>
      </c>
      <c r="D282" s="226" t="s">
        <v>161</v>
      </c>
      <c r="E282" s="227" t="s">
        <v>1057</v>
      </c>
      <c r="F282" s="228" t="s">
        <v>1058</v>
      </c>
      <c r="G282" s="229" t="s">
        <v>276</v>
      </c>
      <c r="H282" s="230">
        <v>65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41</v>
      </c>
      <c r="O282" s="90"/>
      <c r="P282" s="236">
        <f>O282*H282</f>
        <v>0</v>
      </c>
      <c r="Q282" s="236">
        <v>0.00019000000000000001</v>
      </c>
      <c r="R282" s="236">
        <f>Q282*H282</f>
        <v>0.01235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236</v>
      </c>
      <c r="AT282" s="238" t="s">
        <v>161</v>
      </c>
      <c r="AU282" s="238" t="s">
        <v>85</v>
      </c>
      <c r="AY282" s="16" t="s">
        <v>158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83</v>
      </c>
      <c r="BK282" s="239">
        <f>ROUND(I282*H282,2)</f>
        <v>0</v>
      </c>
      <c r="BL282" s="16" t="s">
        <v>236</v>
      </c>
      <c r="BM282" s="238" t="s">
        <v>2862</v>
      </c>
    </row>
    <row r="283" s="2" customFormat="1">
      <c r="A283" s="37"/>
      <c r="B283" s="38"/>
      <c r="C283" s="39"/>
      <c r="D283" s="240" t="s">
        <v>167</v>
      </c>
      <c r="E283" s="39"/>
      <c r="F283" s="241" t="s">
        <v>1058</v>
      </c>
      <c r="G283" s="39"/>
      <c r="H283" s="39"/>
      <c r="I283" s="242"/>
      <c r="J283" s="39"/>
      <c r="K283" s="39"/>
      <c r="L283" s="43"/>
      <c r="M283" s="243"/>
      <c r="N283" s="24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167</v>
      </c>
      <c r="AU283" s="16" t="s">
        <v>85</v>
      </c>
    </row>
    <row r="284" s="2" customFormat="1" ht="24.15" customHeight="1">
      <c r="A284" s="37"/>
      <c r="B284" s="38"/>
      <c r="C284" s="226" t="s">
        <v>607</v>
      </c>
      <c r="D284" s="226" t="s">
        <v>161</v>
      </c>
      <c r="E284" s="227" t="s">
        <v>1077</v>
      </c>
      <c r="F284" s="228" t="s">
        <v>1078</v>
      </c>
      <c r="G284" s="229" t="s">
        <v>192</v>
      </c>
      <c r="H284" s="230">
        <v>0.51200000000000001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236</v>
      </c>
      <c r="AT284" s="238" t="s">
        <v>161</v>
      </c>
      <c r="AU284" s="238" t="s">
        <v>85</v>
      </c>
      <c r="AY284" s="16" t="s">
        <v>158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83</v>
      </c>
      <c r="BK284" s="239">
        <f>ROUND(I284*H284,2)</f>
        <v>0</v>
      </c>
      <c r="BL284" s="16" t="s">
        <v>236</v>
      </c>
      <c r="BM284" s="238" t="s">
        <v>2863</v>
      </c>
    </row>
    <row r="285" s="2" customFormat="1">
      <c r="A285" s="37"/>
      <c r="B285" s="38"/>
      <c r="C285" s="39"/>
      <c r="D285" s="240" t="s">
        <v>167</v>
      </c>
      <c r="E285" s="39"/>
      <c r="F285" s="241" t="s">
        <v>1078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167</v>
      </c>
      <c r="AU285" s="16" t="s">
        <v>85</v>
      </c>
    </row>
    <row r="286" s="12" customFormat="1" ht="22.8" customHeight="1">
      <c r="A286" s="12"/>
      <c r="B286" s="210"/>
      <c r="C286" s="211"/>
      <c r="D286" s="212" t="s">
        <v>75</v>
      </c>
      <c r="E286" s="224" t="s">
        <v>1080</v>
      </c>
      <c r="F286" s="224" t="s">
        <v>1081</v>
      </c>
      <c r="G286" s="211"/>
      <c r="H286" s="211"/>
      <c r="I286" s="214"/>
      <c r="J286" s="225">
        <f>BK286</f>
        <v>0</v>
      </c>
      <c r="K286" s="211"/>
      <c r="L286" s="216"/>
      <c r="M286" s="217"/>
      <c r="N286" s="218"/>
      <c r="O286" s="218"/>
      <c r="P286" s="219">
        <f>SUM(P287:P312)</f>
        <v>0</v>
      </c>
      <c r="Q286" s="218"/>
      <c r="R286" s="219">
        <f>SUM(R287:R312)</f>
        <v>0.10131000000000001</v>
      </c>
      <c r="S286" s="218"/>
      <c r="T286" s="220">
        <f>SUM(T287:T312)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1" t="s">
        <v>85</v>
      </c>
      <c r="AT286" s="222" t="s">
        <v>75</v>
      </c>
      <c r="AU286" s="222" t="s">
        <v>83</v>
      </c>
      <c r="AY286" s="221" t="s">
        <v>158</v>
      </c>
      <c r="BK286" s="223">
        <f>SUM(BK287:BK312)</f>
        <v>0</v>
      </c>
    </row>
    <row r="287" s="2" customFormat="1" ht="24.15" customHeight="1">
      <c r="A287" s="37"/>
      <c r="B287" s="38"/>
      <c r="C287" s="226" t="s">
        <v>611</v>
      </c>
      <c r="D287" s="226" t="s">
        <v>161</v>
      </c>
      <c r="E287" s="227" t="s">
        <v>2293</v>
      </c>
      <c r="F287" s="228" t="s">
        <v>2294</v>
      </c>
      <c r="G287" s="229" t="s">
        <v>776</v>
      </c>
      <c r="H287" s="230">
        <v>2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41</v>
      </c>
      <c r="O287" s="90"/>
      <c r="P287" s="236">
        <f>O287*H287</f>
        <v>0</v>
      </c>
      <c r="Q287" s="236">
        <v>0.023050000000000001</v>
      </c>
      <c r="R287" s="236">
        <f>Q287*H287</f>
        <v>0.046100000000000002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236</v>
      </c>
      <c r="AT287" s="238" t="s">
        <v>161</v>
      </c>
      <c r="AU287" s="238" t="s">
        <v>85</v>
      </c>
      <c r="AY287" s="16" t="s">
        <v>158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83</v>
      </c>
      <c r="BK287" s="239">
        <f>ROUND(I287*H287,2)</f>
        <v>0</v>
      </c>
      <c r="BL287" s="16" t="s">
        <v>236</v>
      </c>
      <c r="BM287" s="238" t="s">
        <v>2864</v>
      </c>
    </row>
    <row r="288" s="2" customFormat="1">
      <c r="A288" s="37"/>
      <c r="B288" s="38"/>
      <c r="C288" s="39"/>
      <c r="D288" s="240" t="s">
        <v>167</v>
      </c>
      <c r="E288" s="39"/>
      <c r="F288" s="241" t="s">
        <v>2294</v>
      </c>
      <c r="G288" s="39"/>
      <c r="H288" s="39"/>
      <c r="I288" s="242"/>
      <c r="J288" s="39"/>
      <c r="K288" s="39"/>
      <c r="L288" s="43"/>
      <c r="M288" s="243"/>
      <c r="N288" s="24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167</v>
      </c>
      <c r="AU288" s="16" t="s">
        <v>85</v>
      </c>
    </row>
    <row r="289" s="2" customFormat="1" ht="33" customHeight="1">
      <c r="A289" s="37"/>
      <c r="B289" s="38"/>
      <c r="C289" s="226" t="s">
        <v>614</v>
      </c>
      <c r="D289" s="226" t="s">
        <v>161</v>
      </c>
      <c r="E289" s="227" t="s">
        <v>2296</v>
      </c>
      <c r="F289" s="228" t="s">
        <v>2865</v>
      </c>
      <c r="G289" s="229" t="s">
        <v>776</v>
      </c>
      <c r="H289" s="230">
        <v>1</v>
      </c>
      <c r="I289" s="231"/>
      <c r="J289" s="232">
        <f>ROUND(I289*H289,2)</f>
        <v>0</v>
      </c>
      <c r="K289" s="233"/>
      <c r="L289" s="43"/>
      <c r="M289" s="234" t="s">
        <v>1</v>
      </c>
      <c r="N289" s="235" t="s">
        <v>41</v>
      </c>
      <c r="O289" s="90"/>
      <c r="P289" s="236">
        <f>O289*H289</f>
        <v>0</v>
      </c>
      <c r="Q289" s="236">
        <v>0.031759999999999997</v>
      </c>
      <c r="R289" s="236">
        <f>Q289*H289</f>
        <v>0.031759999999999997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236</v>
      </c>
      <c r="AT289" s="238" t="s">
        <v>161</v>
      </c>
      <c r="AU289" s="238" t="s">
        <v>85</v>
      </c>
      <c r="AY289" s="16" t="s">
        <v>158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83</v>
      </c>
      <c r="BK289" s="239">
        <f>ROUND(I289*H289,2)</f>
        <v>0</v>
      </c>
      <c r="BL289" s="16" t="s">
        <v>236</v>
      </c>
      <c r="BM289" s="238" t="s">
        <v>2866</v>
      </c>
    </row>
    <row r="290" s="2" customFormat="1">
      <c r="A290" s="37"/>
      <c r="B290" s="38"/>
      <c r="C290" s="39"/>
      <c r="D290" s="240" t="s">
        <v>167</v>
      </c>
      <c r="E290" s="39"/>
      <c r="F290" s="241" t="s">
        <v>2865</v>
      </c>
      <c r="G290" s="39"/>
      <c r="H290" s="39"/>
      <c r="I290" s="242"/>
      <c r="J290" s="39"/>
      <c r="K290" s="39"/>
      <c r="L290" s="43"/>
      <c r="M290" s="243"/>
      <c r="N290" s="244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167</v>
      </c>
      <c r="AU290" s="16" t="s">
        <v>85</v>
      </c>
    </row>
    <row r="291" s="2" customFormat="1" ht="24.15" customHeight="1">
      <c r="A291" s="37"/>
      <c r="B291" s="38"/>
      <c r="C291" s="226" t="s">
        <v>618</v>
      </c>
      <c r="D291" s="226" t="s">
        <v>161</v>
      </c>
      <c r="E291" s="227" t="s">
        <v>1095</v>
      </c>
      <c r="F291" s="228" t="s">
        <v>1096</v>
      </c>
      <c r="G291" s="229" t="s">
        <v>362</v>
      </c>
      <c r="H291" s="230">
        <v>4</v>
      </c>
      <c r="I291" s="231"/>
      <c r="J291" s="232">
        <f>ROUND(I291*H291,2)</f>
        <v>0</v>
      </c>
      <c r="K291" s="233"/>
      <c r="L291" s="43"/>
      <c r="M291" s="234" t="s">
        <v>1</v>
      </c>
      <c r="N291" s="235" t="s">
        <v>41</v>
      </c>
      <c r="O291" s="90"/>
      <c r="P291" s="236">
        <f>O291*H291</f>
        <v>0</v>
      </c>
      <c r="Q291" s="236">
        <v>0.00024000000000000001</v>
      </c>
      <c r="R291" s="236">
        <f>Q291*H291</f>
        <v>0.00096000000000000002</v>
      </c>
      <c r="S291" s="236">
        <v>0</v>
      </c>
      <c r="T291" s="23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236</v>
      </c>
      <c r="AT291" s="238" t="s">
        <v>161</v>
      </c>
      <c r="AU291" s="238" t="s">
        <v>85</v>
      </c>
      <c r="AY291" s="16" t="s">
        <v>158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83</v>
      </c>
      <c r="BK291" s="239">
        <f>ROUND(I291*H291,2)</f>
        <v>0</v>
      </c>
      <c r="BL291" s="16" t="s">
        <v>236</v>
      </c>
      <c r="BM291" s="238" t="s">
        <v>2867</v>
      </c>
    </row>
    <row r="292" s="2" customFormat="1">
      <c r="A292" s="37"/>
      <c r="B292" s="38"/>
      <c r="C292" s="39"/>
      <c r="D292" s="240" t="s">
        <v>167</v>
      </c>
      <c r="E292" s="39"/>
      <c r="F292" s="241" t="s">
        <v>1096</v>
      </c>
      <c r="G292" s="39"/>
      <c r="H292" s="39"/>
      <c r="I292" s="242"/>
      <c r="J292" s="39"/>
      <c r="K292" s="39"/>
      <c r="L292" s="43"/>
      <c r="M292" s="243"/>
      <c r="N292" s="24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167</v>
      </c>
      <c r="AU292" s="16" t="s">
        <v>85</v>
      </c>
    </row>
    <row r="293" s="2" customFormat="1" ht="21.75" customHeight="1">
      <c r="A293" s="37"/>
      <c r="B293" s="38"/>
      <c r="C293" s="226" t="s">
        <v>624</v>
      </c>
      <c r="D293" s="226" t="s">
        <v>161</v>
      </c>
      <c r="E293" s="227" t="s">
        <v>1103</v>
      </c>
      <c r="F293" s="228" t="s">
        <v>1104</v>
      </c>
      <c r="G293" s="229" t="s">
        <v>362</v>
      </c>
      <c r="H293" s="230">
        <v>1</v>
      </c>
      <c r="I293" s="231"/>
      <c r="J293" s="232">
        <f>ROUND(I293*H293,2)</f>
        <v>0</v>
      </c>
      <c r="K293" s="233"/>
      <c r="L293" s="43"/>
      <c r="M293" s="234" t="s">
        <v>1</v>
      </c>
      <c r="N293" s="235" t="s">
        <v>41</v>
      </c>
      <c r="O293" s="90"/>
      <c r="P293" s="236">
        <f>O293*H293</f>
        <v>0</v>
      </c>
      <c r="Q293" s="236">
        <v>0.00044000000000000002</v>
      </c>
      <c r="R293" s="236">
        <f>Q293*H293</f>
        <v>0.00044000000000000002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236</v>
      </c>
      <c r="AT293" s="238" t="s">
        <v>161</v>
      </c>
      <c r="AU293" s="238" t="s">
        <v>85</v>
      </c>
      <c r="AY293" s="16" t="s">
        <v>158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83</v>
      </c>
      <c r="BK293" s="239">
        <f>ROUND(I293*H293,2)</f>
        <v>0</v>
      </c>
      <c r="BL293" s="16" t="s">
        <v>236</v>
      </c>
      <c r="BM293" s="238" t="s">
        <v>2868</v>
      </c>
    </row>
    <row r="294" s="2" customFormat="1">
      <c r="A294" s="37"/>
      <c r="B294" s="38"/>
      <c r="C294" s="39"/>
      <c r="D294" s="240" t="s">
        <v>167</v>
      </c>
      <c r="E294" s="39"/>
      <c r="F294" s="241" t="s">
        <v>1104</v>
      </c>
      <c r="G294" s="39"/>
      <c r="H294" s="39"/>
      <c r="I294" s="242"/>
      <c r="J294" s="39"/>
      <c r="K294" s="39"/>
      <c r="L294" s="43"/>
      <c r="M294" s="243"/>
      <c r="N294" s="24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167</v>
      </c>
      <c r="AU294" s="16" t="s">
        <v>85</v>
      </c>
    </row>
    <row r="295" s="2" customFormat="1" ht="24.15" customHeight="1">
      <c r="A295" s="37"/>
      <c r="B295" s="38"/>
      <c r="C295" s="226" t="s">
        <v>628</v>
      </c>
      <c r="D295" s="226" t="s">
        <v>161</v>
      </c>
      <c r="E295" s="227" t="s">
        <v>1107</v>
      </c>
      <c r="F295" s="228" t="s">
        <v>1108</v>
      </c>
      <c r="G295" s="229" t="s">
        <v>362</v>
      </c>
      <c r="H295" s="230">
        <v>1</v>
      </c>
      <c r="I295" s="231"/>
      <c r="J295" s="232">
        <f>ROUND(I295*H295,2)</f>
        <v>0</v>
      </c>
      <c r="K295" s="233"/>
      <c r="L295" s="43"/>
      <c r="M295" s="234" t="s">
        <v>1</v>
      </c>
      <c r="N295" s="235" t="s">
        <v>41</v>
      </c>
      <c r="O295" s="90"/>
      <c r="P295" s="236">
        <f>O295*H295</f>
        <v>0</v>
      </c>
      <c r="Q295" s="236">
        <v>0.00022000000000000001</v>
      </c>
      <c r="R295" s="236">
        <f>Q295*H295</f>
        <v>0.00022000000000000001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236</v>
      </c>
      <c r="AT295" s="238" t="s">
        <v>161</v>
      </c>
      <c r="AU295" s="238" t="s">
        <v>85</v>
      </c>
      <c r="AY295" s="16" t="s">
        <v>158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83</v>
      </c>
      <c r="BK295" s="239">
        <f>ROUND(I295*H295,2)</f>
        <v>0</v>
      </c>
      <c r="BL295" s="16" t="s">
        <v>236</v>
      </c>
      <c r="BM295" s="238" t="s">
        <v>2869</v>
      </c>
    </row>
    <row r="296" s="2" customFormat="1">
      <c r="A296" s="37"/>
      <c r="B296" s="38"/>
      <c r="C296" s="39"/>
      <c r="D296" s="240" t="s">
        <v>167</v>
      </c>
      <c r="E296" s="39"/>
      <c r="F296" s="241" t="s">
        <v>1108</v>
      </c>
      <c r="G296" s="39"/>
      <c r="H296" s="39"/>
      <c r="I296" s="242"/>
      <c r="J296" s="39"/>
      <c r="K296" s="39"/>
      <c r="L296" s="43"/>
      <c r="M296" s="243"/>
      <c r="N296" s="24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167</v>
      </c>
      <c r="AU296" s="16" t="s">
        <v>85</v>
      </c>
    </row>
    <row r="297" s="2" customFormat="1" ht="21.75" customHeight="1">
      <c r="A297" s="37"/>
      <c r="B297" s="38"/>
      <c r="C297" s="226" t="s">
        <v>631</v>
      </c>
      <c r="D297" s="226" t="s">
        <v>161</v>
      </c>
      <c r="E297" s="227" t="s">
        <v>2306</v>
      </c>
      <c r="F297" s="228" t="s">
        <v>2307</v>
      </c>
      <c r="G297" s="229" t="s">
        <v>362</v>
      </c>
      <c r="H297" s="230">
        <v>1</v>
      </c>
      <c r="I297" s="231"/>
      <c r="J297" s="232">
        <f>ROUND(I297*H297,2)</f>
        <v>0</v>
      </c>
      <c r="K297" s="233"/>
      <c r="L297" s="43"/>
      <c r="M297" s="234" t="s">
        <v>1</v>
      </c>
      <c r="N297" s="235" t="s">
        <v>41</v>
      </c>
      <c r="O297" s="90"/>
      <c r="P297" s="236">
        <f>O297*H297</f>
        <v>0</v>
      </c>
      <c r="Q297" s="236">
        <v>0.00173</v>
      </c>
      <c r="R297" s="236">
        <f>Q297*H297</f>
        <v>0.00173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236</v>
      </c>
      <c r="AT297" s="238" t="s">
        <v>161</v>
      </c>
      <c r="AU297" s="238" t="s">
        <v>85</v>
      </c>
      <c r="AY297" s="16" t="s">
        <v>158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83</v>
      </c>
      <c r="BK297" s="239">
        <f>ROUND(I297*H297,2)</f>
        <v>0</v>
      </c>
      <c r="BL297" s="16" t="s">
        <v>236</v>
      </c>
      <c r="BM297" s="238" t="s">
        <v>2870</v>
      </c>
    </row>
    <row r="298" s="2" customFormat="1">
      <c r="A298" s="37"/>
      <c r="B298" s="38"/>
      <c r="C298" s="39"/>
      <c r="D298" s="240" t="s">
        <v>167</v>
      </c>
      <c r="E298" s="39"/>
      <c r="F298" s="241" t="s">
        <v>2307</v>
      </c>
      <c r="G298" s="39"/>
      <c r="H298" s="39"/>
      <c r="I298" s="242"/>
      <c r="J298" s="39"/>
      <c r="K298" s="39"/>
      <c r="L298" s="43"/>
      <c r="M298" s="243"/>
      <c r="N298" s="24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167</v>
      </c>
      <c r="AU298" s="16" t="s">
        <v>85</v>
      </c>
    </row>
    <row r="299" s="2" customFormat="1" ht="21.75" customHeight="1">
      <c r="A299" s="37"/>
      <c r="B299" s="38"/>
      <c r="C299" s="226" t="s">
        <v>635</v>
      </c>
      <c r="D299" s="226" t="s">
        <v>161</v>
      </c>
      <c r="E299" s="227" t="s">
        <v>1131</v>
      </c>
      <c r="F299" s="228" t="s">
        <v>1132</v>
      </c>
      <c r="G299" s="229" t="s">
        <v>362</v>
      </c>
      <c r="H299" s="230">
        <v>6</v>
      </c>
      <c r="I299" s="231"/>
      <c r="J299" s="232">
        <f>ROUND(I299*H299,2)</f>
        <v>0</v>
      </c>
      <c r="K299" s="233"/>
      <c r="L299" s="43"/>
      <c r="M299" s="234" t="s">
        <v>1</v>
      </c>
      <c r="N299" s="235" t="s">
        <v>41</v>
      </c>
      <c r="O299" s="90"/>
      <c r="P299" s="236">
        <f>O299*H299</f>
        <v>0</v>
      </c>
      <c r="Q299" s="236">
        <v>0.0016800000000000001</v>
      </c>
      <c r="R299" s="236">
        <f>Q299*H299</f>
        <v>0.01008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236</v>
      </c>
      <c r="AT299" s="238" t="s">
        <v>161</v>
      </c>
      <c r="AU299" s="238" t="s">
        <v>85</v>
      </c>
      <c r="AY299" s="16" t="s">
        <v>158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83</v>
      </c>
      <c r="BK299" s="239">
        <f>ROUND(I299*H299,2)</f>
        <v>0</v>
      </c>
      <c r="BL299" s="16" t="s">
        <v>236</v>
      </c>
      <c r="BM299" s="238" t="s">
        <v>2871</v>
      </c>
    </row>
    <row r="300" s="2" customFormat="1">
      <c r="A300" s="37"/>
      <c r="B300" s="38"/>
      <c r="C300" s="39"/>
      <c r="D300" s="240" t="s">
        <v>167</v>
      </c>
      <c r="E300" s="39"/>
      <c r="F300" s="241" t="s">
        <v>1132</v>
      </c>
      <c r="G300" s="39"/>
      <c r="H300" s="39"/>
      <c r="I300" s="242"/>
      <c r="J300" s="39"/>
      <c r="K300" s="39"/>
      <c r="L300" s="43"/>
      <c r="M300" s="243"/>
      <c r="N300" s="24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167</v>
      </c>
      <c r="AU300" s="16" t="s">
        <v>85</v>
      </c>
    </row>
    <row r="301" s="2" customFormat="1" ht="24.15" customHeight="1">
      <c r="A301" s="37"/>
      <c r="B301" s="38"/>
      <c r="C301" s="226" t="s">
        <v>640</v>
      </c>
      <c r="D301" s="226" t="s">
        <v>161</v>
      </c>
      <c r="E301" s="227" t="s">
        <v>1147</v>
      </c>
      <c r="F301" s="228" t="s">
        <v>1148</v>
      </c>
      <c r="G301" s="229" t="s">
        <v>362</v>
      </c>
      <c r="H301" s="230">
        <v>1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0.0033999999999999998</v>
      </c>
      <c r="R301" s="236">
        <f>Q301*H301</f>
        <v>0.0033999999999999998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236</v>
      </c>
      <c r="AT301" s="238" t="s">
        <v>161</v>
      </c>
      <c r="AU301" s="238" t="s">
        <v>85</v>
      </c>
      <c r="AY301" s="16" t="s">
        <v>158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83</v>
      </c>
      <c r="BK301" s="239">
        <f>ROUND(I301*H301,2)</f>
        <v>0</v>
      </c>
      <c r="BL301" s="16" t="s">
        <v>236</v>
      </c>
      <c r="BM301" s="238" t="s">
        <v>2872</v>
      </c>
    </row>
    <row r="302" s="2" customFormat="1">
      <c r="A302" s="37"/>
      <c r="B302" s="38"/>
      <c r="C302" s="39"/>
      <c r="D302" s="240" t="s">
        <v>167</v>
      </c>
      <c r="E302" s="39"/>
      <c r="F302" s="241" t="s">
        <v>1148</v>
      </c>
      <c r="G302" s="39"/>
      <c r="H302" s="39"/>
      <c r="I302" s="242"/>
      <c r="J302" s="39"/>
      <c r="K302" s="39"/>
      <c r="L302" s="43"/>
      <c r="M302" s="243"/>
      <c r="N302" s="24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167</v>
      </c>
      <c r="AU302" s="16" t="s">
        <v>85</v>
      </c>
    </row>
    <row r="303" s="2" customFormat="1" ht="24.15" customHeight="1">
      <c r="A303" s="37"/>
      <c r="B303" s="38"/>
      <c r="C303" s="226" t="s">
        <v>644</v>
      </c>
      <c r="D303" s="226" t="s">
        <v>161</v>
      </c>
      <c r="E303" s="227" t="s">
        <v>1151</v>
      </c>
      <c r="F303" s="228" t="s">
        <v>1152</v>
      </c>
      <c r="G303" s="229" t="s">
        <v>362</v>
      </c>
      <c r="H303" s="230">
        <v>6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0.00056999999999999998</v>
      </c>
      <c r="R303" s="236">
        <f>Q303*H303</f>
        <v>0.0034199999999999999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236</v>
      </c>
      <c r="AT303" s="238" t="s">
        <v>161</v>
      </c>
      <c r="AU303" s="238" t="s">
        <v>85</v>
      </c>
      <c r="AY303" s="16" t="s">
        <v>158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83</v>
      </c>
      <c r="BK303" s="239">
        <f>ROUND(I303*H303,2)</f>
        <v>0</v>
      </c>
      <c r="BL303" s="16" t="s">
        <v>236</v>
      </c>
      <c r="BM303" s="238" t="s">
        <v>2873</v>
      </c>
    </row>
    <row r="304" s="2" customFormat="1">
      <c r="A304" s="37"/>
      <c r="B304" s="38"/>
      <c r="C304" s="39"/>
      <c r="D304" s="240" t="s">
        <v>167</v>
      </c>
      <c r="E304" s="39"/>
      <c r="F304" s="241" t="s">
        <v>1152</v>
      </c>
      <c r="G304" s="39"/>
      <c r="H304" s="39"/>
      <c r="I304" s="242"/>
      <c r="J304" s="39"/>
      <c r="K304" s="39"/>
      <c r="L304" s="43"/>
      <c r="M304" s="243"/>
      <c r="N304" s="24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167</v>
      </c>
      <c r="AU304" s="16" t="s">
        <v>85</v>
      </c>
    </row>
    <row r="305" s="2" customFormat="1" ht="24.15" customHeight="1">
      <c r="A305" s="37"/>
      <c r="B305" s="38"/>
      <c r="C305" s="226" t="s">
        <v>649</v>
      </c>
      <c r="D305" s="226" t="s">
        <v>161</v>
      </c>
      <c r="E305" s="227" t="s">
        <v>1155</v>
      </c>
      <c r="F305" s="228" t="s">
        <v>1156</v>
      </c>
      <c r="G305" s="229" t="s">
        <v>362</v>
      </c>
      <c r="H305" s="230">
        <v>1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0.00147</v>
      </c>
      <c r="R305" s="236">
        <f>Q305*H305</f>
        <v>0.00147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236</v>
      </c>
      <c r="AT305" s="238" t="s">
        <v>161</v>
      </c>
      <c r="AU305" s="238" t="s">
        <v>85</v>
      </c>
      <c r="AY305" s="16" t="s">
        <v>158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83</v>
      </c>
      <c r="BK305" s="239">
        <f>ROUND(I305*H305,2)</f>
        <v>0</v>
      </c>
      <c r="BL305" s="16" t="s">
        <v>236</v>
      </c>
      <c r="BM305" s="238" t="s">
        <v>2874</v>
      </c>
    </row>
    <row r="306" s="2" customFormat="1">
      <c r="A306" s="37"/>
      <c r="B306" s="38"/>
      <c r="C306" s="39"/>
      <c r="D306" s="240" t="s">
        <v>167</v>
      </c>
      <c r="E306" s="39"/>
      <c r="F306" s="241" t="s">
        <v>1156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167</v>
      </c>
      <c r="AU306" s="16" t="s">
        <v>85</v>
      </c>
    </row>
    <row r="307" s="2" customFormat="1" ht="24.15" customHeight="1">
      <c r="A307" s="37"/>
      <c r="B307" s="38"/>
      <c r="C307" s="226" t="s">
        <v>653</v>
      </c>
      <c r="D307" s="226" t="s">
        <v>161</v>
      </c>
      <c r="E307" s="227" t="s">
        <v>1167</v>
      </c>
      <c r="F307" s="228" t="s">
        <v>2875</v>
      </c>
      <c r="G307" s="229" t="s">
        <v>362</v>
      </c>
      <c r="H307" s="230">
        <v>1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41</v>
      </c>
      <c r="O307" s="90"/>
      <c r="P307" s="236">
        <f>O307*H307</f>
        <v>0</v>
      </c>
      <c r="Q307" s="236">
        <v>0.00071000000000000002</v>
      </c>
      <c r="R307" s="236">
        <f>Q307*H307</f>
        <v>0.00071000000000000002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236</v>
      </c>
      <c r="AT307" s="238" t="s">
        <v>161</v>
      </c>
      <c r="AU307" s="238" t="s">
        <v>85</v>
      </c>
      <c r="AY307" s="16" t="s">
        <v>158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83</v>
      </c>
      <c r="BK307" s="239">
        <f>ROUND(I307*H307,2)</f>
        <v>0</v>
      </c>
      <c r="BL307" s="16" t="s">
        <v>236</v>
      </c>
      <c r="BM307" s="238" t="s">
        <v>2876</v>
      </c>
    </row>
    <row r="308" s="2" customFormat="1">
      <c r="A308" s="37"/>
      <c r="B308" s="38"/>
      <c r="C308" s="39"/>
      <c r="D308" s="240" t="s">
        <v>167</v>
      </c>
      <c r="E308" s="39"/>
      <c r="F308" s="241" t="s">
        <v>2875</v>
      </c>
      <c r="G308" s="39"/>
      <c r="H308" s="39"/>
      <c r="I308" s="242"/>
      <c r="J308" s="39"/>
      <c r="K308" s="39"/>
      <c r="L308" s="43"/>
      <c r="M308" s="243"/>
      <c r="N308" s="24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167</v>
      </c>
      <c r="AU308" s="16" t="s">
        <v>85</v>
      </c>
    </row>
    <row r="309" s="2" customFormat="1" ht="24.15" customHeight="1">
      <c r="A309" s="37"/>
      <c r="B309" s="38"/>
      <c r="C309" s="226" t="s">
        <v>659</v>
      </c>
      <c r="D309" s="226" t="s">
        <v>161</v>
      </c>
      <c r="E309" s="227" t="s">
        <v>1171</v>
      </c>
      <c r="F309" s="228" t="s">
        <v>1172</v>
      </c>
      <c r="G309" s="229" t="s">
        <v>362</v>
      </c>
      <c r="H309" s="230">
        <v>2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41</v>
      </c>
      <c r="O309" s="90"/>
      <c r="P309" s="236">
        <f>O309*H309</f>
        <v>0</v>
      </c>
      <c r="Q309" s="236">
        <v>0.00051000000000000004</v>
      </c>
      <c r="R309" s="236">
        <f>Q309*H309</f>
        <v>0.0010200000000000001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236</v>
      </c>
      <c r="AT309" s="238" t="s">
        <v>161</v>
      </c>
      <c r="AU309" s="238" t="s">
        <v>85</v>
      </c>
      <c r="AY309" s="16" t="s">
        <v>158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83</v>
      </c>
      <c r="BK309" s="239">
        <f>ROUND(I309*H309,2)</f>
        <v>0</v>
      </c>
      <c r="BL309" s="16" t="s">
        <v>236</v>
      </c>
      <c r="BM309" s="238" t="s">
        <v>2877</v>
      </c>
    </row>
    <row r="310" s="2" customFormat="1">
      <c r="A310" s="37"/>
      <c r="B310" s="38"/>
      <c r="C310" s="39"/>
      <c r="D310" s="240" t="s">
        <v>167</v>
      </c>
      <c r="E310" s="39"/>
      <c r="F310" s="241" t="s">
        <v>1172</v>
      </c>
      <c r="G310" s="39"/>
      <c r="H310" s="39"/>
      <c r="I310" s="242"/>
      <c r="J310" s="39"/>
      <c r="K310" s="39"/>
      <c r="L310" s="43"/>
      <c r="M310" s="243"/>
      <c r="N310" s="24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167</v>
      </c>
      <c r="AU310" s="16" t="s">
        <v>85</v>
      </c>
    </row>
    <row r="311" s="2" customFormat="1" ht="21.75" customHeight="1">
      <c r="A311" s="37"/>
      <c r="B311" s="38"/>
      <c r="C311" s="226" t="s">
        <v>663</v>
      </c>
      <c r="D311" s="226" t="s">
        <v>161</v>
      </c>
      <c r="E311" s="227" t="s">
        <v>1182</v>
      </c>
      <c r="F311" s="228" t="s">
        <v>1183</v>
      </c>
      <c r="G311" s="229" t="s">
        <v>192</v>
      </c>
      <c r="H311" s="230">
        <v>0.10100000000000001</v>
      </c>
      <c r="I311" s="231"/>
      <c r="J311" s="232">
        <f>ROUND(I311*H311,2)</f>
        <v>0</v>
      </c>
      <c r="K311" s="233"/>
      <c r="L311" s="43"/>
      <c r="M311" s="234" t="s">
        <v>1</v>
      </c>
      <c r="N311" s="235" t="s">
        <v>41</v>
      </c>
      <c r="O311" s="90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8" t="s">
        <v>236</v>
      </c>
      <c r="AT311" s="238" t="s">
        <v>161</v>
      </c>
      <c r="AU311" s="238" t="s">
        <v>85</v>
      </c>
      <c r="AY311" s="16" t="s">
        <v>158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6" t="s">
        <v>83</v>
      </c>
      <c r="BK311" s="239">
        <f>ROUND(I311*H311,2)</f>
        <v>0</v>
      </c>
      <c r="BL311" s="16" t="s">
        <v>236</v>
      </c>
      <c r="BM311" s="238" t="s">
        <v>2878</v>
      </c>
    </row>
    <row r="312" s="2" customFormat="1">
      <c r="A312" s="37"/>
      <c r="B312" s="38"/>
      <c r="C312" s="39"/>
      <c r="D312" s="240" t="s">
        <v>167</v>
      </c>
      <c r="E312" s="39"/>
      <c r="F312" s="241" t="s">
        <v>1183</v>
      </c>
      <c r="G312" s="39"/>
      <c r="H312" s="39"/>
      <c r="I312" s="242"/>
      <c r="J312" s="39"/>
      <c r="K312" s="39"/>
      <c r="L312" s="43"/>
      <c r="M312" s="243"/>
      <c r="N312" s="244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167</v>
      </c>
      <c r="AU312" s="16" t="s">
        <v>85</v>
      </c>
    </row>
    <row r="313" s="12" customFormat="1" ht="22.8" customHeight="1">
      <c r="A313" s="12"/>
      <c r="B313" s="210"/>
      <c r="C313" s="211"/>
      <c r="D313" s="212" t="s">
        <v>75</v>
      </c>
      <c r="E313" s="224" t="s">
        <v>1185</v>
      </c>
      <c r="F313" s="224" t="s">
        <v>1186</v>
      </c>
      <c r="G313" s="211"/>
      <c r="H313" s="211"/>
      <c r="I313" s="214"/>
      <c r="J313" s="225">
        <f>BK313</f>
        <v>0</v>
      </c>
      <c r="K313" s="211"/>
      <c r="L313" s="216"/>
      <c r="M313" s="217"/>
      <c r="N313" s="218"/>
      <c r="O313" s="218"/>
      <c r="P313" s="219">
        <f>SUM(P314:P317)</f>
        <v>0</v>
      </c>
      <c r="Q313" s="218"/>
      <c r="R313" s="219">
        <f>SUM(R314:R317)</f>
        <v>0.0048999999999999998</v>
      </c>
      <c r="S313" s="218"/>
      <c r="T313" s="220">
        <f>SUM(T314:T317)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1" t="s">
        <v>85</v>
      </c>
      <c r="AT313" s="222" t="s">
        <v>75</v>
      </c>
      <c r="AU313" s="222" t="s">
        <v>83</v>
      </c>
      <c r="AY313" s="221" t="s">
        <v>158</v>
      </c>
      <c r="BK313" s="223">
        <f>SUM(BK314:BK317)</f>
        <v>0</v>
      </c>
    </row>
    <row r="314" s="2" customFormat="1" ht="24.15" customHeight="1">
      <c r="A314" s="37"/>
      <c r="B314" s="38"/>
      <c r="C314" s="226" t="s">
        <v>669</v>
      </c>
      <c r="D314" s="226" t="s">
        <v>161</v>
      </c>
      <c r="E314" s="227" t="s">
        <v>1188</v>
      </c>
      <c r="F314" s="228" t="s">
        <v>1189</v>
      </c>
      <c r="G314" s="229" t="s">
        <v>276</v>
      </c>
      <c r="H314" s="230">
        <v>98</v>
      </c>
      <c r="I314" s="231"/>
      <c r="J314" s="232">
        <f>ROUND(I314*H314,2)</f>
        <v>0</v>
      </c>
      <c r="K314" s="233"/>
      <c r="L314" s="43"/>
      <c r="M314" s="234" t="s">
        <v>1</v>
      </c>
      <c r="N314" s="235" t="s">
        <v>41</v>
      </c>
      <c r="O314" s="90"/>
      <c r="P314" s="236">
        <f>O314*H314</f>
        <v>0</v>
      </c>
      <c r="Q314" s="236">
        <v>2.0000000000000002E-05</v>
      </c>
      <c r="R314" s="236">
        <f>Q314*H314</f>
        <v>0.0019600000000000004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236</v>
      </c>
      <c r="AT314" s="238" t="s">
        <v>161</v>
      </c>
      <c r="AU314" s="238" t="s">
        <v>85</v>
      </c>
      <c r="AY314" s="16" t="s">
        <v>158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83</v>
      </c>
      <c r="BK314" s="239">
        <f>ROUND(I314*H314,2)</f>
        <v>0</v>
      </c>
      <c r="BL314" s="16" t="s">
        <v>236</v>
      </c>
      <c r="BM314" s="238" t="s">
        <v>2879</v>
      </c>
    </row>
    <row r="315" s="2" customFormat="1">
      <c r="A315" s="37"/>
      <c r="B315" s="38"/>
      <c r="C315" s="39"/>
      <c r="D315" s="240" t="s">
        <v>167</v>
      </c>
      <c r="E315" s="39"/>
      <c r="F315" s="241" t="s">
        <v>1189</v>
      </c>
      <c r="G315" s="39"/>
      <c r="H315" s="39"/>
      <c r="I315" s="242"/>
      <c r="J315" s="39"/>
      <c r="K315" s="39"/>
      <c r="L315" s="43"/>
      <c r="M315" s="243"/>
      <c r="N315" s="244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167</v>
      </c>
      <c r="AU315" s="16" t="s">
        <v>85</v>
      </c>
    </row>
    <row r="316" s="2" customFormat="1" ht="24.15" customHeight="1">
      <c r="A316" s="37"/>
      <c r="B316" s="38"/>
      <c r="C316" s="226" t="s">
        <v>673</v>
      </c>
      <c r="D316" s="226" t="s">
        <v>161</v>
      </c>
      <c r="E316" s="227" t="s">
        <v>1196</v>
      </c>
      <c r="F316" s="228" t="s">
        <v>1197</v>
      </c>
      <c r="G316" s="229" t="s">
        <v>276</v>
      </c>
      <c r="H316" s="230">
        <v>98</v>
      </c>
      <c r="I316" s="231"/>
      <c r="J316" s="232">
        <f>ROUND(I316*H316,2)</f>
        <v>0</v>
      </c>
      <c r="K316" s="233"/>
      <c r="L316" s="43"/>
      <c r="M316" s="234" t="s">
        <v>1</v>
      </c>
      <c r="N316" s="235" t="s">
        <v>41</v>
      </c>
      <c r="O316" s="90"/>
      <c r="P316" s="236">
        <f>O316*H316</f>
        <v>0</v>
      </c>
      <c r="Q316" s="236">
        <v>3.0000000000000001E-05</v>
      </c>
      <c r="R316" s="236">
        <f>Q316*H316</f>
        <v>0.0029399999999999999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236</v>
      </c>
      <c r="AT316" s="238" t="s">
        <v>161</v>
      </c>
      <c r="AU316" s="238" t="s">
        <v>85</v>
      </c>
      <c r="AY316" s="16" t="s">
        <v>158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83</v>
      </c>
      <c r="BK316" s="239">
        <f>ROUND(I316*H316,2)</f>
        <v>0</v>
      </c>
      <c r="BL316" s="16" t="s">
        <v>236</v>
      </c>
      <c r="BM316" s="238" t="s">
        <v>2880</v>
      </c>
    </row>
    <row r="317" s="2" customFormat="1">
      <c r="A317" s="37"/>
      <c r="B317" s="38"/>
      <c r="C317" s="39"/>
      <c r="D317" s="240" t="s">
        <v>167</v>
      </c>
      <c r="E317" s="39"/>
      <c r="F317" s="241" t="s">
        <v>1197</v>
      </c>
      <c r="G317" s="39"/>
      <c r="H317" s="39"/>
      <c r="I317" s="242"/>
      <c r="J317" s="39"/>
      <c r="K317" s="39"/>
      <c r="L317" s="43"/>
      <c r="M317" s="243"/>
      <c r="N317" s="24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167</v>
      </c>
      <c r="AU317" s="16" t="s">
        <v>85</v>
      </c>
    </row>
    <row r="318" s="12" customFormat="1" ht="25.92" customHeight="1">
      <c r="A318" s="12"/>
      <c r="B318" s="210"/>
      <c r="C318" s="211"/>
      <c r="D318" s="212" t="s">
        <v>75</v>
      </c>
      <c r="E318" s="213" t="s">
        <v>249</v>
      </c>
      <c r="F318" s="213" t="s">
        <v>1207</v>
      </c>
      <c r="G318" s="211"/>
      <c r="H318" s="211"/>
      <c r="I318" s="214"/>
      <c r="J318" s="215">
        <f>BK318</f>
        <v>0</v>
      </c>
      <c r="K318" s="211"/>
      <c r="L318" s="216"/>
      <c r="M318" s="217"/>
      <c r="N318" s="218"/>
      <c r="O318" s="218"/>
      <c r="P318" s="219">
        <f>P319+P346</f>
        <v>0</v>
      </c>
      <c r="Q318" s="218"/>
      <c r="R318" s="219">
        <f>R319+R346</f>
        <v>0.053629999999999997</v>
      </c>
      <c r="S318" s="218"/>
      <c r="T318" s="220">
        <f>T319+T346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1" t="s">
        <v>177</v>
      </c>
      <c r="AT318" s="222" t="s">
        <v>75</v>
      </c>
      <c r="AU318" s="222" t="s">
        <v>76</v>
      </c>
      <c r="AY318" s="221" t="s">
        <v>158</v>
      </c>
      <c r="BK318" s="223">
        <f>BK319+BK346</f>
        <v>0</v>
      </c>
    </row>
    <row r="319" s="12" customFormat="1" ht="22.8" customHeight="1">
      <c r="A319" s="12"/>
      <c r="B319" s="210"/>
      <c r="C319" s="211"/>
      <c r="D319" s="212" t="s">
        <v>75</v>
      </c>
      <c r="E319" s="224" t="s">
        <v>2881</v>
      </c>
      <c r="F319" s="224" t="s">
        <v>2882</v>
      </c>
      <c r="G319" s="211"/>
      <c r="H319" s="211"/>
      <c r="I319" s="214"/>
      <c r="J319" s="225">
        <f>BK319</f>
        <v>0</v>
      </c>
      <c r="K319" s="211"/>
      <c r="L319" s="216"/>
      <c r="M319" s="217"/>
      <c r="N319" s="218"/>
      <c r="O319" s="218"/>
      <c r="P319" s="219">
        <f>SUM(P320:P345)</f>
        <v>0</v>
      </c>
      <c r="Q319" s="218"/>
      <c r="R319" s="219">
        <f>SUM(R320:R345)</f>
        <v>0.053629999999999997</v>
      </c>
      <c r="S319" s="218"/>
      <c r="T319" s="220">
        <f>SUM(T320:T345)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1" t="s">
        <v>177</v>
      </c>
      <c r="AT319" s="222" t="s">
        <v>75</v>
      </c>
      <c r="AU319" s="222" t="s">
        <v>83</v>
      </c>
      <c r="AY319" s="221" t="s">
        <v>158</v>
      </c>
      <c r="BK319" s="223">
        <f>SUM(BK320:BK345)</f>
        <v>0</v>
      </c>
    </row>
    <row r="320" s="2" customFormat="1" ht="24.15" customHeight="1">
      <c r="A320" s="37"/>
      <c r="B320" s="38"/>
      <c r="C320" s="226" t="s">
        <v>678</v>
      </c>
      <c r="D320" s="226" t="s">
        <v>161</v>
      </c>
      <c r="E320" s="227" t="s">
        <v>2883</v>
      </c>
      <c r="F320" s="228" t="s">
        <v>2884</v>
      </c>
      <c r="G320" s="229" t="s">
        <v>362</v>
      </c>
      <c r="H320" s="230">
        <v>1</v>
      </c>
      <c r="I320" s="231"/>
      <c r="J320" s="232">
        <f>ROUND(I320*H320,2)</f>
        <v>0</v>
      </c>
      <c r="K320" s="233"/>
      <c r="L320" s="43"/>
      <c r="M320" s="234" t="s">
        <v>1</v>
      </c>
      <c r="N320" s="235" t="s">
        <v>41</v>
      </c>
      <c r="O320" s="90"/>
      <c r="P320" s="236">
        <f>O320*H320</f>
        <v>0</v>
      </c>
      <c r="Q320" s="236">
        <v>3.0000000000000001E-05</v>
      </c>
      <c r="R320" s="236">
        <f>Q320*H320</f>
        <v>3.0000000000000001E-05</v>
      </c>
      <c r="S320" s="236">
        <v>0</v>
      </c>
      <c r="T320" s="23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8" t="s">
        <v>587</v>
      </c>
      <c r="AT320" s="238" t="s">
        <v>161</v>
      </c>
      <c r="AU320" s="238" t="s">
        <v>85</v>
      </c>
      <c r="AY320" s="16" t="s">
        <v>158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6" t="s">
        <v>83</v>
      </c>
      <c r="BK320" s="239">
        <f>ROUND(I320*H320,2)</f>
        <v>0</v>
      </c>
      <c r="BL320" s="16" t="s">
        <v>587</v>
      </c>
      <c r="BM320" s="238" t="s">
        <v>2885</v>
      </c>
    </row>
    <row r="321" s="2" customFormat="1">
      <c r="A321" s="37"/>
      <c r="B321" s="38"/>
      <c r="C321" s="39"/>
      <c r="D321" s="240" t="s">
        <v>167</v>
      </c>
      <c r="E321" s="39"/>
      <c r="F321" s="241" t="s">
        <v>2884</v>
      </c>
      <c r="G321" s="39"/>
      <c r="H321" s="39"/>
      <c r="I321" s="242"/>
      <c r="J321" s="39"/>
      <c r="K321" s="39"/>
      <c r="L321" s="43"/>
      <c r="M321" s="243"/>
      <c r="N321" s="244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167</v>
      </c>
      <c r="AU321" s="16" t="s">
        <v>85</v>
      </c>
    </row>
    <row r="322" s="2" customFormat="1" ht="16.5" customHeight="1">
      <c r="A322" s="37"/>
      <c r="B322" s="38"/>
      <c r="C322" s="257" t="s">
        <v>682</v>
      </c>
      <c r="D322" s="257" t="s">
        <v>249</v>
      </c>
      <c r="E322" s="258" t="s">
        <v>2886</v>
      </c>
      <c r="F322" s="259" t="s">
        <v>2887</v>
      </c>
      <c r="G322" s="260" t="s">
        <v>362</v>
      </c>
      <c r="H322" s="261">
        <v>1</v>
      </c>
      <c r="I322" s="262"/>
      <c r="J322" s="263">
        <f>ROUND(I322*H322,2)</f>
        <v>0</v>
      </c>
      <c r="K322" s="264"/>
      <c r="L322" s="265"/>
      <c r="M322" s="266" t="s">
        <v>1</v>
      </c>
      <c r="N322" s="267" t="s">
        <v>41</v>
      </c>
      <c r="O322" s="90"/>
      <c r="P322" s="236">
        <f>O322*H322</f>
        <v>0</v>
      </c>
      <c r="Q322" s="236">
        <v>0.00024000000000000001</v>
      </c>
      <c r="R322" s="236">
        <f>Q322*H322</f>
        <v>0.00024000000000000001</v>
      </c>
      <c r="S322" s="236">
        <v>0</v>
      </c>
      <c r="T322" s="23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8" t="s">
        <v>2888</v>
      </c>
      <c r="AT322" s="238" t="s">
        <v>249</v>
      </c>
      <c r="AU322" s="238" t="s">
        <v>85</v>
      </c>
      <c r="AY322" s="16" t="s">
        <v>158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6" t="s">
        <v>83</v>
      </c>
      <c r="BK322" s="239">
        <f>ROUND(I322*H322,2)</f>
        <v>0</v>
      </c>
      <c r="BL322" s="16" t="s">
        <v>587</v>
      </c>
      <c r="BM322" s="238" t="s">
        <v>2889</v>
      </c>
    </row>
    <row r="323" s="2" customFormat="1">
      <c r="A323" s="37"/>
      <c r="B323" s="38"/>
      <c r="C323" s="39"/>
      <c r="D323" s="240" t="s">
        <v>167</v>
      </c>
      <c r="E323" s="39"/>
      <c r="F323" s="241" t="s">
        <v>2887</v>
      </c>
      <c r="G323" s="39"/>
      <c r="H323" s="39"/>
      <c r="I323" s="242"/>
      <c r="J323" s="39"/>
      <c r="K323" s="39"/>
      <c r="L323" s="43"/>
      <c r="M323" s="243"/>
      <c r="N323" s="24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167</v>
      </c>
      <c r="AU323" s="16" t="s">
        <v>85</v>
      </c>
    </row>
    <row r="324" s="2" customFormat="1" ht="16.5" customHeight="1">
      <c r="A324" s="37"/>
      <c r="B324" s="38"/>
      <c r="C324" s="226" t="s">
        <v>688</v>
      </c>
      <c r="D324" s="226" t="s">
        <v>161</v>
      </c>
      <c r="E324" s="227" t="s">
        <v>2890</v>
      </c>
      <c r="F324" s="228" t="s">
        <v>2891</v>
      </c>
      <c r="G324" s="229" t="s">
        <v>276</v>
      </c>
      <c r="H324" s="230">
        <v>9</v>
      </c>
      <c r="I324" s="231"/>
      <c r="J324" s="232">
        <f>ROUND(I324*H324,2)</f>
        <v>0</v>
      </c>
      <c r="K324" s="233"/>
      <c r="L324" s="43"/>
      <c r="M324" s="234" t="s">
        <v>1</v>
      </c>
      <c r="N324" s="235" t="s">
        <v>41</v>
      </c>
      <c r="O324" s="90"/>
      <c r="P324" s="236">
        <f>O324*H324</f>
        <v>0</v>
      </c>
      <c r="Q324" s="236">
        <v>0.00107</v>
      </c>
      <c r="R324" s="236">
        <f>Q324*H324</f>
        <v>0.0096299999999999997</v>
      </c>
      <c r="S324" s="236">
        <v>0</v>
      </c>
      <c r="T324" s="23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8" t="s">
        <v>587</v>
      </c>
      <c r="AT324" s="238" t="s">
        <v>161</v>
      </c>
      <c r="AU324" s="238" t="s">
        <v>85</v>
      </c>
      <c r="AY324" s="16" t="s">
        <v>158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6" t="s">
        <v>83</v>
      </c>
      <c r="BK324" s="239">
        <f>ROUND(I324*H324,2)</f>
        <v>0</v>
      </c>
      <c r="BL324" s="16" t="s">
        <v>587</v>
      </c>
      <c r="BM324" s="238" t="s">
        <v>2892</v>
      </c>
    </row>
    <row r="325" s="2" customFormat="1">
      <c r="A325" s="37"/>
      <c r="B325" s="38"/>
      <c r="C325" s="39"/>
      <c r="D325" s="240" t="s">
        <v>167</v>
      </c>
      <c r="E325" s="39"/>
      <c r="F325" s="241" t="s">
        <v>2891</v>
      </c>
      <c r="G325" s="39"/>
      <c r="H325" s="39"/>
      <c r="I325" s="242"/>
      <c r="J325" s="39"/>
      <c r="K325" s="39"/>
      <c r="L325" s="43"/>
      <c r="M325" s="243"/>
      <c r="N325" s="244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167</v>
      </c>
      <c r="AU325" s="16" t="s">
        <v>85</v>
      </c>
    </row>
    <row r="326" s="2" customFormat="1" ht="16.5" customHeight="1">
      <c r="A326" s="37"/>
      <c r="B326" s="38"/>
      <c r="C326" s="257" t="s">
        <v>692</v>
      </c>
      <c r="D326" s="257" t="s">
        <v>249</v>
      </c>
      <c r="E326" s="258" t="s">
        <v>2893</v>
      </c>
      <c r="F326" s="259" t="s">
        <v>2894</v>
      </c>
      <c r="G326" s="260" t="s">
        <v>276</v>
      </c>
      <c r="H326" s="261">
        <v>9</v>
      </c>
      <c r="I326" s="262"/>
      <c r="J326" s="263">
        <f>ROUND(I326*H326,2)</f>
        <v>0</v>
      </c>
      <c r="K326" s="264"/>
      <c r="L326" s="265"/>
      <c r="M326" s="266" t="s">
        <v>1</v>
      </c>
      <c r="N326" s="267" t="s">
        <v>41</v>
      </c>
      <c r="O326" s="90"/>
      <c r="P326" s="236">
        <f>O326*H326</f>
        <v>0</v>
      </c>
      <c r="Q326" s="236">
        <v>0.0010499999999999999</v>
      </c>
      <c r="R326" s="236">
        <f>Q326*H326</f>
        <v>0.0094500000000000001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2888</v>
      </c>
      <c r="AT326" s="238" t="s">
        <v>249</v>
      </c>
      <c r="AU326" s="238" t="s">
        <v>85</v>
      </c>
      <c r="AY326" s="16" t="s">
        <v>158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83</v>
      </c>
      <c r="BK326" s="239">
        <f>ROUND(I326*H326,2)</f>
        <v>0</v>
      </c>
      <c r="BL326" s="16" t="s">
        <v>587</v>
      </c>
      <c r="BM326" s="238" t="s">
        <v>2895</v>
      </c>
    </row>
    <row r="327" s="2" customFormat="1">
      <c r="A327" s="37"/>
      <c r="B327" s="38"/>
      <c r="C327" s="39"/>
      <c r="D327" s="240" t="s">
        <v>167</v>
      </c>
      <c r="E327" s="39"/>
      <c r="F327" s="241" t="s">
        <v>2894</v>
      </c>
      <c r="G327" s="39"/>
      <c r="H327" s="39"/>
      <c r="I327" s="242"/>
      <c r="J327" s="39"/>
      <c r="K327" s="39"/>
      <c r="L327" s="43"/>
      <c r="M327" s="243"/>
      <c r="N327" s="244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167</v>
      </c>
      <c r="AU327" s="16" t="s">
        <v>85</v>
      </c>
    </row>
    <row r="328" s="2" customFormat="1" ht="16.5" customHeight="1">
      <c r="A328" s="37"/>
      <c r="B328" s="38"/>
      <c r="C328" s="226" t="s">
        <v>698</v>
      </c>
      <c r="D328" s="226" t="s">
        <v>161</v>
      </c>
      <c r="E328" s="227" t="s">
        <v>2896</v>
      </c>
      <c r="F328" s="228" t="s">
        <v>2891</v>
      </c>
      <c r="G328" s="229" t="s">
        <v>276</v>
      </c>
      <c r="H328" s="230">
        <v>11.5</v>
      </c>
      <c r="I328" s="231"/>
      <c r="J328" s="232">
        <f>ROUND(I328*H328,2)</f>
        <v>0</v>
      </c>
      <c r="K328" s="233"/>
      <c r="L328" s="43"/>
      <c r="M328" s="234" t="s">
        <v>1</v>
      </c>
      <c r="N328" s="235" t="s">
        <v>41</v>
      </c>
      <c r="O328" s="90"/>
      <c r="P328" s="236">
        <f>O328*H328</f>
        <v>0</v>
      </c>
      <c r="Q328" s="236">
        <v>0.0010695652173913</v>
      </c>
      <c r="R328" s="236">
        <f>Q328*H328</f>
        <v>0.01229999999999995</v>
      </c>
      <c r="S328" s="236">
        <v>0</v>
      </c>
      <c r="T328" s="23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8" t="s">
        <v>587</v>
      </c>
      <c r="AT328" s="238" t="s">
        <v>161</v>
      </c>
      <c r="AU328" s="238" t="s">
        <v>85</v>
      </c>
      <c r="AY328" s="16" t="s">
        <v>158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6" t="s">
        <v>83</v>
      </c>
      <c r="BK328" s="239">
        <f>ROUND(I328*H328,2)</f>
        <v>0</v>
      </c>
      <c r="BL328" s="16" t="s">
        <v>587</v>
      </c>
      <c r="BM328" s="238" t="s">
        <v>2897</v>
      </c>
    </row>
    <row r="329" s="2" customFormat="1">
      <c r="A329" s="37"/>
      <c r="B329" s="38"/>
      <c r="C329" s="39"/>
      <c r="D329" s="240" t="s">
        <v>167</v>
      </c>
      <c r="E329" s="39"/>
      <c r="F329" s="241" t="s">
        <v>2891</v>
      </c>
      <c r="G329" s="39"/>
      <c r="H329" s="39"/>
      <c r="I329" s="242"/>
      <c r="J329" s="39"/>
      <c r="K329" s="39"/>
      <c r="L329" s="43"/>
      <c r="M329" s="243"/>
      <c r="N329" s="244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167</v>
      </c>
      <c r="AU329" s="16" t="s">
        <v>85</v>
      </c>
    </row>
    <row r="330" s="2" customFormat="1" ht="16.5" customHeight="1">
      <c r="A330" s="37"/>
      <c r="B330" s="38"/>
      <c r="C330" s="257" t="s">
        <v>703</v>
      </c>
      <c r="D330" s="257" t="s">
        <v>249</v>
      </c>
      <c r="E330" s="258" t="s">
        <v>2898</v>
      </c>
      <c r="F330" s="259" t="s">
        <v>2899</v>
      </c>
      <c r="G330" s="260" t="s">
        <v>276</v>
      </c>
      <c r="H330" s="261">
        <v>11.5</v>
      </c>
      <c r="I330" s="262"/>
      <c r="J330" s="263">
        <f>ROUND(I330*H330,2)</f>
        <v>0</v>
      </c>
      <c r="K330" s="264"/>
      <c r="L330" s="265"/>
      <c r="M330" s="266" t="s">
        <v>1</v>
      </c>
      <c r="N330" s="267" t="s">
        <v>41</v>
      </c>
      <c r="O330" s="90"/>
      <c r="P330" s="236">
        <f>O330*H330</f>
        <v>0</v>
      </c>
      <c r="Q330" s="236">
        <v>0.0010504347826086999</v>
      </c>
      <c r="R330" s="236">
        <f>Q330*H330</f>
        <v>0.012080000000000049</v>
      </c>
      <c r="S330" s="236">
        <v>0</v>
      </c>
      <c r="T330" s="23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8" t="s">
        <v>2888</v>
      </c>
      <c r="AT330" s="238" t="s">
        <v>249</v>
      </c>
      <c r="AU330" s="238" t="s">
        <v>85</v>
      </c>
      <c r="AY330" s="16" t="s">
        <v>158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6" t="s">
        <v>83</v>
      </c>
      <c r="BK330" s="239">
        <f>ROUND(I330*H330,2)</f>
        <v>0</v>
      </c>
      <c r="BL330" s="16" t="s">
        <v>587</v>
      </c>
      <c r="BM330" s="238" t="s">
        <v>2900</v>
      </c>
    </row>
    <row r="331" s="2" customFormat="1">
      <c r="A331" s="37"/>
      <c r="B331" s="38"/>
      <c r="C331" s="39"/>
      <c r="D331" s="240" t="s">
        <v>167</v>
      </c>
      <c r="E331" s="39"/>
      <c r="F331" s="241" t="s">
        <v>2899</v>
      </c>
      <c r="G331" s="39"/>
      <c r="H331" s="39"/>
      <c r="I331" s="242"/>
      <c r="J331" s="39"/>
      <c r="K331" s="39"/>
      <c r="L331" s="43"/>
      <c r="M331" s="243"/>
      <c r="N331" s="24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167</v>
      </c>
      <c r="AU331" s="16" t="s">
        <v>85</v>
      </c>
    </row>
    <row r="332" s="2" customFormat="1" ht="24.15" customHeight="1">
      <c r="A332" s="37"/>
      <c r="B332" s="38"/>
      <c r="C332" s="226" t="s">
        <v>711</v>
      </c>
      <c r="D332" s="226" t="s">
        <v>161</v>
      </c>
      <c r="E332" s="227" t="s">
        <v>2901</v>
      </c>
      <c r="F332" s="228" t="s">
        <v>2902</v>
      </c>
      <c r="G332" s="229" t="s">
        <v>362</v>
      </c>
      <c r="H332" s="230">
        <v>1</v>
      </c>
      <c r="I332" s="231"/>
      <c r="J332" s="232">
        <f>ROUND(I332*H332,2)</f>
        <v>0</v>
      </c>
      <c r="K332" s="233"/>
      <c r="L332" s="43"/>
      <c r="M332" s="234" t="s">
        <v>1</v>
      </c>
      <c r="N332" s="235" t="s">
        <v>41</v>
      </c>
      <c r="O332" s="90"/>
      <c r="P332" s="236">
        <f>O332*H332</f>
        <v>0</v>
      </c>
      <c r="Q332" s="236">
        <v>2.0000000000000002E-05</v>
      </c>
      <c r="R332" s="236">
        <f>Q332*H332</f>
        <v>2.0000000000000002E-05</v>
      </c>
      <c r="S332" s="236">
        <v>0</v>
      </c>
      <c r="T332" s="23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8" t="s">
        <v>587</v>
      </c>
      <c r="AT332" s="238" t="s">
        <v>161</v>
      </c>
      <c r="AU332" s="238" t="s">
        <v>85</v>
      </c>
      <c r="AY332" s="16" t="s">
        <v>158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6" t="s">
        <v>83</v>
      </c>
      <c r="BK332" s="239">
        <f>ROUND(I332*H332,2)</f>
        <v>0</v>
      </c>
      <c r="BL332" s="16" t="s">
        <v>587</v>
      </c>
      <c r="BM332" s="238" t="s">
        <v>2903</v>
      </c>
    </row>
    <row r="333" s="2" customFormat="1">
      <c r="A333" s="37"/>
      <c r="B333" s="38"/>
      <c r="C333" s="39"/>
      <c r="D333" s="240" t="s">
        <v>167</v>
      </c>
      <c r="E333" s="39"/>
      <c r="F333" s="241" t="s">
        <v>2902</v>
      </c>
      <c r="G333" s="39"/>
      <c r="H333" s="39"/>
      <c r="I333" s="242"/>
      <c r="J333" s="39"/>
      <c r="K333" s="39"/>
      <c r="L333" s="43"/>
      <c r="M333" s="243"/>
      <c r="N333" s="244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167</v>
      </c>
      <c r="AU333" s="16" t="s">
        <v>85</v>
      </c>
    </row>
    <row r="334" s="2" customFormat="1" ht="16.5" customHeight="1">
      <c r="A334" s="37"/>
      <c r="B334" s="38"/>
      <c r="C334" s="257" t="s">
        <v>717</v>
      </c>
      <c r="D334" s="257" t="s">
        <v>249</v>
      </c>
      <c r="E334" s="258" t="s">
        <v>2904</v>
      </c>
      <c r="F334" s="259" t="s">
        <v>2905</v>
      </c>
      <c r="G334" s="260" t="s">
        <v>362</v>
      </c>
      <c r="H334" s="261">
        <v>1</v>
      </c>
      <c r="I334" s="262"/>
      <c r="J334" s="263">
        <f>ROUND(I334*H334,2)</f>
        <v>0</v>
      </c>
      <c r="K334" s="264"/>
      <c r="L334" s="265"/>
      <c r="M334" s="266" t="s">
        <v>1</v>
      </c>
      <c r="N334" s="267" t="s">
        <v>41</v>
      </c>
      <c r="O334" s="90"/>
      <c r="P334" s="236">
        <f>O334*H334</f>
        <v>0</v>
      </c>
      <c r="Q334" s="236">
        <v>0.0030000000000000001</v>
      </c>
      <c r="R334" s="236">
        <f>Q334*H334</f>
        <v>0.0030000000000000001</v>
      </c>
      <c r="S334" s="236">
        <v>0</v>
      </c>
      <c r="T334" s="23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8" t="s">
        <v>2888</v>
      </c>
      <c r="AT334" s="238" t="s">
        <v>249</v>
      </c>
      <c r="AU334" s="238" t="s">
        <v>85</v>
      </c>
      <c r="AY334" s="16" t="s">
        <v>158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6" t="s">
        <v>83</v>
      </c>
      <c r="BK334" s="239">
        <f>ROUND(I334*H334,2)</f>
        <v>0</v>
      </c>
      <c r="BL334" s="16" t="s">
        <v>587</v>
      </c>
      <c r="BM334" s="238" t="s">
        <v>2906</v>
      </c>
    </row>
    <row r="335" s="2" customFormat="1">
      <c r="A335" s="37"/>
      <c r="B335" s="38"/>
      <c r="C335" s="39"/>
      <c r="D335" s="240" t="s">
        <v>167</v>
      </c>
      <c r="E335" s="39"/>
      <c r="F335" s="241" t="s">
        <v>2905</v>
      </c>
      <c r="G335" s="39"/>
      <c r="H335" s="39"/>
      <c r="I335" s="242"/>
      <c r="J335" s="39"/>
      <c r="K335" s="39"/>
      <c r="L335" s="43"/>
      <c r="M335" s="243"/>
      <c r="N335" s="244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167</v>
      </c>
      <c r="AU335" s="16" t="s">
        <v>85</v>
      </c>
    </row>
    <row r="336" s="2" customFormat="1" ht="24.15" customHeight="1">
      <c r="A336" s="37"/>
      <c r="B336" s="38"/>
      <c r="C336" s="226" t="s">
        <v>722</v>
      </c>
      <c r="D336" s="226" t="s">
        <v>161</v>
      </c>
      <c r="E336" s="227" t="s">
        <v>2907</v>
      </c>
      <c r="F336" s="228" t="s">
        <v>2908</v>
      </c>
      <c r="G336" s="229" t="s">
        <v>276</v>
      </c>
      <c r="H336" s="230">
        <v>23</v>
      </c>
      <c r="I336" s="231"/>
      <c r="J336" s="232">
        <f>ROUND(I336*H336,2)</f>
        <v>0</v>
      </c>
      <c r="K336" s="233"/>
      <c r="L336" s="43"/>
      <c r="M336" s="234" t="s">
        <v>1</v>
      </c>
      <c r="N336" s="235" t="s">
        <v>41</v>
      </c>
      <c r="O336" s="90"/>
      <c r="P336" s="236">
        <f>O336*H336</f>
        <v>0</v>
      </c>
      <c r="Q336" s="236">
        <v>0</v>
      </c>
      <c r="R336" s="236">
        <f>Q336*H336</f>
        <v>0</v>
      </c>
      <c r="S336" s="236">
        <v>0</v>
      </c>
      <c r="T336" s="237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8" t="s">
        <v>587</v>
      </c>
      <c r="AT336" s="238" t="s">
        <v>161</v>
      </c>
      <c r="AU336" s="238" t="s">
        <v>85</v>
      </c>
      <c r="AY336" s="16" t="s">
        <v>158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6" t="s">
        <v>83</v>
      </c>
      <c r="BK336" s="239">
        <f>ROUND(I336*H336,2)</f>
        <v>0</v>
      </c>
      <c r="BL336" s="16" t="s">
        <v>587</v>
      </c>
      <c r="BM336" s="238" t="s">
        <v>2909</v>
      </c>
    </row>
    <row r="337" s="2" customFormat="1">
      <c r="A337" s="37"/>
      <c r="B337" s="38"/>
      <c r="C337" s="39"/>
      <c r="D337" s="240" t="s">
        <v>167</v>
      </c>
      <c r="E337" s="39"/>
      <c r="F337" s="241" t="s">
        <v>2908</v>
      </c>
      <c r="G337" s="39"/>
      <c r="H337" s="39"/>
      <c r="I337" s="242"/>
      <c r="J337" s="39"/>
      <c r="K337" s="39"/>
      <c r="L337" s="43"/>
      <c r="M337" s="243"/>
      <c r="N337" s="244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167</v>
      </c>
      <c r="AU337" s="16" t="s">
        <v>85</v>
      </c>
    </row>
    <row r="338" s="2" customFormat="1" ht="24.15" customHeight="1">
      <c r="A338" s="37"/>
      <c r="B338" s="38"/>
      <c r="C338" s="257" t="s">
        <v>726</v>
      </c>
      <c r="D338" s="257" t="s">
        <v>249</v>
      </c>
      <c r="E338" s="258" t="s">
        <v>2910</v>
      </c>
      <c r="F338" s="259" t="s">
        <v>2911</v>
      </c>
      <c r="G338" s="260" t="s">
        <v>276</v>
      </c>
      <c r="H338" s="261">
        <v>23</v>
      </c>
      <c r="I338" s="262"/>
      <c r="J338" s="263">
        <f>ROUND(I338*H338,2)</f>
        <v>0</v>
      </c>
      <c r="K338" s="264"/>
      <c r="L338" s="265"/>
      <c r="M338" s="266" t="s">
        <v>1</v>
      </c>
      <c r="N338" s="267" t="s">
        <v>41</v>
      </c>
      <c r="O338" s="90"/>
      <c r="P338" s="236">
        <f>O338*H338</f>
        <v>0</v>
      </c>
      <c r="Q338" s="236">
        <v>0.00027999999999999998</v>
      </c>
      <c r="R338" s="236">
        <f>Q338*H338</f>
        <v>0.0064399999999999995</v>
      </c>
      <c r="S338" s="236">
        <v>0</v>
      </c>
      <c r="T338" s="23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8" t="s">
        <v>2888</v>
      </c>
      <c r="AT338" s="238" t="s">
        <v>249</v>
      </c>
      <c r="AU338" s="238" t="s">
        <v>85</v>
      </c>
      <c r="AY338" s="16" t="s">
        <v>158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6" t="s">
        <v>83</v>
      </c>
      <c r="BK338" s="239">
        <f>ROUND(I338*H338,2)</f>
        <v>0</v>
      </c>
      <c r="BL338" s="16" t="s">
        <v>587</v>
      </c>
      <c r="BM338" s="238" t="s">
        <v>2912</v>
      </c>
    </row>
    <row r="339" s="2" customFormat="1">
      <c r="A339" s="37"/>
      <c r="B339" s="38"/>
      <c r="C339" s="39"/>
      <c r="D339" s="240" t="s">
        <v>167</v>
      </c>
      <c r="E339" s="39"/>
      <c r="F339" s="241" t="s">
        <v>2911</v>
      </c>
      <c r="G339" s="39"/>
      <c r="H339" s="39"/>
      <c r="I339" s="242"/>
      <c r="J339" s="39"/>
      <c r="K339" s="39"/>
      <c r="L339" s="43"/>
      <c r="M339" s="243"/>
      <c r="N339" s="244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167</v>
      </c>
      <c r="AU339" s="16" t="s">
        <v>85</v>
      </c>
    </row>
    <row r="340" s="2" customFormat="1" ht="24.15" customHeight="1">
      <c r="A340" s="37"/>
      <c r="B340" s="38"/>
      <c r="C340" s="226" t="s">
        <v>732</v>
      </c>
      <c r="D340" s="226" t="s">
        <v>161</v>
      </c>
      <c r="E340" s="227" t="s">
        <v>2913</v>
      </c>
      <c r="F340" s="228" t="s">
        <v>2914</v>
      </c>
      <c r="G340" s="229" t="s">
        <v>362</v>
      </c>
      <c r="H340" s="230">
        <v>3</v>
      </c>
      <c r="I340" s="231"/>
      <c r="J340" s="232">
        <f>ROUND(I340*H340,2)</f>
        <v>0</v>
      </c>
      <c r="K340" s="233"/>
      <c r="L340" s="43"/>
      <c r="M340" s="234" t="s">
        <v>1</v>
      </c>
      <c r="N340" s="235" t="s">
        <v>41</v>
      </c>
      <c r="O340" s="90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8" t="s">
        <v>587</v>
      </c>
      <c r="AT340" s="238" t="s">
        <v>161</v>
      </c>
      <c r="AU340" s="238" t="s">
        <v>85</v>
      </c>
      <c r="AY340" s="16" t="s">
        <v>158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6" t="s">
        <v>83</v>
      </c>
      <c r="BK340" s="239">
        <f>ROUND(I340*H340,2)</f>
        <v>0</v>
      </c>
      <c r="BL340" s="16" t="s">
        <v>587</v>
      </c>
      <c r="BM340" s="238" t="s">
        <v>2915</v>
      </c>
    </row>
    <row r="341" s="2" customFormat="1">
      <c r="A341" s="37"/>
      <c r="B341" s="38"/>
      <c r="C341" s="39"/>
      <c r="D341" s="240" t="s">
        <v>167</v>
      </c>
      <c r="E341" s="39"/>
      <c r="F341" s="241" t="s">
        <v>2914</v>
      </c>
      <c r="G341" s="39"/>
      <c r="H341" s="39"/>
      <c r="I341" s="242"/>
      <c r="J341" s="39"/>
      <c r="K341" s="39"/>
      <c r="L341" s="43"/>
      <c r="M341" s="243"/>
      <c r="N341" s="24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167</v>
      </c>
      <c r="AU341" s="16" t="s">
        <v>85</v>
      </c>
    </row>
    <row r="342" s="2" customFormat="1" ht="16.5" customHeight="1">
      <c r="A342" s="37"/>
      <c r="B342" s="38"/>
      <c r="C342" s="257" t="s">
        <v>1052</v>
      </c>
      <c r="D342" s="257" t="s">
        <v>249</v>
      </c>
      <c r="E342" s="258" t="s">
        <v>2916</v>
      </c>
      <c r="F342" s="259" t="s">
        <v>2917</v>
      </c>
      <c r="G342" s="260" t="s">
        <v>362</v>
      </c>
      <c r="H342" s="261">
        <v>1</v>
      </c>
      <c r="I342" s="262"/>
      <c r="J342" s="263">
        <f>ROUND(I342*H342,2)</f>
        <v>0</v>
      </c>
      <c r="K342" s="264"/>
      <c r="L342" s="265"/>
      <c r="M342" s="266" t="s">
        <v>1</v>
      </c>
      <c r="N342" s="267" t="s">
        <v>41</v>
      </c>
      <c r="O342" s="90"/>
      <c r="P342" s="236">
        <f>O342*H342</f>
        <v>0</v>
      </c>
      <c r="Q342" s="236">
        <v>6.0000000000000002E-05</v>
      </c>
      <c r="R342" s="236">
        <f>Q342*H342</f>
        <v>6.0000000000000002E-05</v>
      </c>
      <c r="S342" s="236">
        <v>0</v>
      </c>
      <c r="T342" s="23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8" t="s">
        <v>2888</v>
      </c>
      <c r="AT342" s="238" t="s">
        <v>249</v>
      </c>
      <c r="AU342" s="238" t="s">
        <v>85</v>
      </c>
      <c r="AY342" s="16" t="s">
        <v>158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6" t="s">
        <v>83</v>
      </c>
      <c r="BK342" s="239">
        <f>ROUND(I342*H342,2)</f>
        <v>0</v>
      </c>
      <c r="BL342" s="16" t="s">
        <v>587</v>
      </c>
      <c r="BM342" s="238" t="s">
        <v>2918</v>
      </c>
    </row>
    <row r="343" s="2" customFormat="1">
      <c r="A343" s="37"/>
      <c r="B343" s="38"/>
      <c r="C343" s="39"/>
      <c r="D343" s="240" t="s">
        <v>167</v>
      </c>
      <c r="E343" s="39"/>
      <c r="F343" s="241" t="s">
        <v>2917</v>
      </c>
      <c r="G343" s="39"/>
      <c r="H343" s="39"/>
      <c r="I343" s="242"/>
      <c r="J343" s="39"/>
      <c r="K343" s="39"/>
      <c r="L343" s="43"/>
      <c r="M343" s="243"/>
      <c r="N343" s="244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167</v>
      </c>
      <c r="AU343" s="16" t="s">
        <v>85</v>
      </c>
    </row>
    <row r="344" s="2" customFormat="1" ht="24.15" customHeight="1">
      <c r="A344" s="37"/>
      <c r="B344" s="38"/>
      <c r="C344" s="226" t="s">
        <v>1056</v>
      </c>
      <c r="D344" s="226" t="s">
        <v>161</v>
      </c>
      <c r="E344" s="227" t="s">
        <v>2919</v>
      </c>
      <c r="F344" s="228" t="s">
        <v>2920</v>
      </c>
      <c r="G344" s="229" t="s">
        <v>235</v>
      </c>
      <c r="H344" s="230">
        <v>2</v>
      </c>
      <c r="I344" s="231"/>
      <c r="J344" s="232">
        <f>ROUND(I344*H344,2)</f>
        <v>0</v>
      </c>
      <c r="K344" s="233"/>
      <c r="L344" s="43"/>
      <c r="M344" s="234" t="s">
        <v>1</v>
      </c>
      <c r="N344" s="235" t="s">
        <v>41</v>
      </c>
      <c r="O344" s="90"/>
      <c r="P344" s="236">
        <f>O344*H344</f>
        <v>0</v>
      </c>
      <c r="Q344" s="236">
        <v>0.00019000000000000001</v>
      </c>
      <c r="R344" s="236">
        <f>Q344*H344</f>
        <v>0.00038000000000000002</v>
      </c>
      <c r="S344" s="236">
        <v>0</v>
      </c>
      <c r="T344" s="23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8" t="s">
        <v>587</v>
      </c>
      <c r="AT344" s="238" t="s">
        <v>161</v>
      </c>
      <c r="AU344" s="238" t="s">
        <v>85</v>
      </c>
      <c r="AY344" s="16" t="s">
        <v>158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6" t="s">
        <v>83</v>
      </c>
      <c r="BK344" s="239">
        <f>ROUND(I344*H344,2)</f>
        <v>0</v>
      </c>
      <c r="BL344" s="16" t="s">
        <v>587</v>
      </c>
      <c r="BM344" s="238" t="s">
        <v>2921</v>
      </c>
    </row>
    <row r="345" s="2" customFormat="1">
      <c r="A345" s="37"/>
      <c r="B345" s="38"/>
      <c r="C345" s="39"/>
      <c r="D345" s="240" t="s">
        <v>167</v>
      </c>
      <c r="E345" s="39"/>
      <c r="F345" s="241" t="s">
        <v>2920</v>
      </c>
      <c r="G345" s="39"/>
      <c r="H345" s="39"/>
      <c r="I345" s="242"/>
      <c r="J345" s="39"/>
      <c r="K345" s="39"/>
      <c r="L345" s="43"/>
      <c r="M345" s="243"/>
      <c r="N345" s="244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167</v>
      </c>
      <c r="AU345" s="16" t="s">
        <v>85</v>
      </c>
    </row>
    <row r="346" s="12" customFormat="1" ht="22.8" customHeight="1">
      <c r="A346" s="12"/>
      <c r="B346" s="210"/>
      <c r="C346" s="211"/>
      <c r="D346" s="212" t="s">
        <v>75</v>
      </c>
      <c r="E346" s="224" t="s">
        <v>1208</v>
      </c>
      <c r="F346" s="224" t="s">
        <v>1209</v>
      </c>
      <c r="G346" s="211"/>
      <c r="H346" s="211"/>
      <c r="I346" s="214"/>
      <c r="J346" s="225">
        <f>BK346</f>
        <v>0</v>
      </c>
      <c r="K346" s="211"/>
      <c r="L346" s="216"/>
      <c r="M346" s="217"/>
      <c r="N346" s="218"/>
      <c r="O346" s="218"/>
      <c r="P346" s="219">
        <f>SUM(P347:P358)</f>
        <v>0</v>
      </c>
      <c r="Q346" s="218"/>
      <c r="R346" s="219">
        <f>SUM(R347:R358)</f>
        <v>0</v>
      </c>
      <c r="S346" s="218"/>
      <c r="T346" s="220">
        <f>SUM(T347:T358)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1" t="s">
        <v>177</v>
      </c>
      <c r="AT346" s="222" t="s">
        <v>75</v>
      </c>
      <c r="AU346" s="222" t="s">
        <v>83</v>
      </c>
      <c r="AY346" s="221" t="s">
        <v>158</v>
      </c>
      <c r="BK346" s="223">
        <f>SUM(BK347:BK358)</f>
        <v>0</v>
      </c>
    </row>
    <row r="347" s="2" customFormat="1" ht="24.15" customHeight="1">
      <c r="A347" s="37"/>
      <c r="B347" s="38"/>
      <c r="C347" s="226" t="s">
        <v>1060</v>
      </c>
      <c r="D347" s="226" t="s">
        <v>161</v>
      </c>
      <c r="E347" s="227" t="s">
        <v>1211</v>
      </c>
      <c r="F347" s="228" t="s">
        <v>1212</v>
      </c>
      <c r="G347" s="229" t="s">
        <v>1213</v>
      </c>
      <c r="H347" s="230">
        <v>1</v>
      </c>
      <c r="I347" s="231"/>
      <c r="J347" s="232">
        <f>ROUND(I347*H347,2)</f>
        <v>0</v>
      </c>
      <c r="K347" s="233"/>
      <c r="L347" s="43"/>
      <c r="M347" s="234" t="s">
        <v>1</v>
      </c>
      <c r="N347" s="235" t="s">
        <v>41</v>
      </c>
      <c r="O347" s="90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8" t="s">
        <v>587</v>
      </c>
      <c r="AT347" s="238" t="s">
        <v>161</v>
      </c>
      <c r="AU347" s="238" t="s">
        <v>85</v>
      </c>
      <c r="AY347" s="16" t="s">
        <v>158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6" t="s">
        <v>83</v>
      </c>
      <c r="BK347" s="239">
        <f>ROUND(I347*H347,2)</f>
        <v>0</v>
      </c>
      <c r="BL347" s="16" t="s">
        <v>587</v>
      </c>
      <c r="BM347" s="238" t="s">
        <v>2922</v>
      </c>
    </row>
    <row r="348" s="2" customFormat="1">
      <c r="A348" s="37"/>
      <c r="B348" s="38"/>
      <c r="C348" s="39"/>
      <c r="D348" s="240" t="s">
        <v>167</v>
      </c>
      <c r="E348" s="39"/>
      <c r="F348" s="241" t="s">
        <v>1212</v>
      </c>
      <c r="G348" s="39"/>
      <c r="H348" s="39"/>
      <c r="I348" s="242"/>
      <c r="J348" s="39"/>
      <c r="K348" s="39"/>
      <c r="L348" s="43"/>
      <c r="M348" s="243"/>
      <c r="N348" s="244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167</v>
      </c>
      <c r="AU348" s="16" t="s">
        <v>85</v>
      </c>
    </row>
    <row r="349" s="2" customFormat="1" ht="24.15" customHeight="1">
      <c r="A349" s="37"/>
      <c r="B349" s="38"/>
      <c r="C349" s="226" t="s">
        <v>1064</v>
      </c>
      <c r="D349" s="226" t="s">
        <v>161</v>
      </c>
      <c r="E349" s="227" t="s">
        <v>2923</v>
      </c>
      <c r="F349" s="228" t="s">
        <v>2924</v>
      </c>
      <c r="G349" s="229" t="s">
        <v>1213</v>
      </c>
      <c r="H349" s="230">
        <v>1</v>
      </c>
      <c r="I349" s="231"/>
      <c r="J349" s="232">
        <f>ROUND(I349*H349,2)</f>
        <v>0</v>
      </c>
      <c r="K349" s="233"/>
      <c r="L349" s="43"/>
      <c r="M349" s="234" t="s">
        <v>1</v>
      </c>
      <c r="N349" s="235" t="s">
        <v>41</v>
      </c>
      <c r="O349" s="90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8" t="s">
        <v>587</v>
      </c>
      <c r="AT349" s="238" t="s">
        <v>161</v>
      </c>
      <c r="AU349" s="238" t="s">
        <v>85</v>
      </c>
      <c r="AY349" s="16" t="s">
        <v>158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6" t="s">
        <v>83</v>
      </c>
      <c r="BK349" s="239">
        <f>ROUND(I349*H349,2)</f>
        <v>0</v>
      </c>
      <c r="BL349" s="16" t="s">
        <v>587</v>
      </c>
      <c r="BM349" s="238" t="s">
        <v>2925</v>
      </c>
    </row>
    <row r="350" s="2" customFormat="1">
      <c r="A350" s="37"/>
      <c r="B350" s="38"/>
      <c r="C350" s="39"/>
      <c r="D350" s="240" t="s">
        <v>167</v>
      </c>
      <c r="E350" s="39"/>
      <c r="F350" s="241" t="s">
        <v>2924</v>
      </c>
      <c r="G350" s="39"/>
      <c r="H350" s="39"/>
      <c r="I350" s="242"/>
      <c r="J350" s="39"/>
      <c r="K350" s="39"/>
      <c r="L350" s="43"/>
      <c r="M350" s="243"/>
      <c r="N350" s="244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167</v>
      </c>
      <c r="AU350" s="16" t="s">
        <v>85</v>
      </c>
    </row>
    <row r="351" s="2" customFormat="1" ht="24.15" customHeight="1">
      <c r="A351" s="37"/>
      <c r="B351" s="38"/>
      <c r="C351" s="226" t="s">
        <v>1068</v>
      </c>
      <c r="D351" s="226" t="s">
        <v>161</v>
      </c>
      <c r="E351" s="227" t="s">
        <v>1216</v>
      </c>
      <c r="F351" s="228" t="s">
        <v>1217</v>
      </c>
      <c r="G351" s="229" t="s">
        <v>776</v>
      </c>
      <c r="H351" s="230">
        <v>1</v>
      </c>
      <c r="I351" s="231"/>
      <c r="J351" s="232">
        <f>ROUND(I351*H351,2)</f>
        <v>0</v>
      </c>
      <c r="K351" s="233"/>
      <c r="L351" s="43"/>
      <c r="M351" s="234" t="s">
        <v>1</v>
      </c>
      <c r="N351" s="235" t="s">
        <v>41</v>
      </c>
      <c r="O351" s="90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8" t="s">
        <v>587</v>
      </c>
      <c r="AT351" s="238" t="s">
        <v>161</v>
      </c>
      <c r="AU351" s="238" t="s">
        <v>85</v>
      </c>
      <c r="AY351" s="16" t="s">
        <v>158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6" t="s">
        <v>83</v>
      </c>
      <c r="BK351" s="239">
        <f>ROUND(I351*H351,2)</f>
        <v>0</v>
      </c>
      <c r="BL351" s="16" t="s">
        <v>587</v>
      </c>
      <c r="BM351" s="238" t="s">
        <v>2926</v>
      </c>
    </row>
    <row r="352" s="2" customFormat="1">
      <c r="A352" s="37"/>
      <c r="B352" s="38"/>
      <c r="C352" s="39"/>
      <c r="D352" s="240" t="s">
        <v>167</v>
      </c>
      <c r="E352" s="39"/>
      <c r="F352" s="241" t="s">
        <v>1217</v>
      </c>
      <c r="G352" s="39"/>
      <c r="H352" s="39"/>
      <c r="I352" s="242"/>
      <c r="J352" s="39"/>
      <c r="K352" s="39"/>
      <c r="L352" s="43"/>
      <c r="M352" s="243"/>
      <c r="N352" s="244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167</v>
      </c>
      <c r="AU352" s="16" t="s">
        <v>85</v>
      </c>
    </row>
    <row r="353" s="2" customFormat="1" ht="16.5" customHeight="1">
      <c r="A353" s="37"/>
      <c r="B353" s="38"/>
      <c r="C353" s="226" t="s">
        <v>1072</v>
      </c>
      <c r="D353" s="226" t="s">
        <v>161</v>
      </c>
      <c r="E353" s="227" t="s">
        <v>2927</v>
      </c>
      <c r="F353" s="228" t="s">
        <v>2928</v>
      </c>
      <c r="G353" s="229" t="s">
        <v>776</v>
      </c>
      <c r="H353" s="230">
        <v>1</v>
      </c>
      <c r="I353" s="231"/>
      <c r="J353" s="232">
        <f>ROUND(I353*H353,2)</f>
        <v>0</v>
      </c>
      <c r="K353" s="233"/>
      <c r="L353" s="43"/>
      <c r="M353" s="234" t="s">
        <v>1</v>
      </c>
      <c r="N353" s="235" t="s">
        <v>41</v>
      </c>
      <c r="O353" s="90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587</v>
      </c>
      <c r="AT353" s="238" t="s">
        <v>161</v>
      </c>
      <c r="AU353" s="238" t="s">
        <v>85</v>
      </c>
      <c r="AY353" s="16" t="s">
        <v>158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83</v>
      </c>
      <c r="BK353" s="239">
        <f>ROUND(I353*H353,2)</f>
        <v>0</v>
      </c>
      <c r="BL353" s="16" t="s">
        <v>587</v>
      </c>
      <c r="BM353" s="238" t="s">
        <v>2929</v>
      </c>
    </row>
    <row r="354" s="2" customFormat="1">
      <c r="A354" s="37"/>
      <c r="B354" s="38"/>
      <c r="C354" s="39"/>
      <c r="D354" s="240" t="s">
        <v>167</v>
      </c>
      <c r="E354" s="39"/>
      <c r="F354" s="241" t="s">
        <v>2928</v>
      </c>
      <c r="G354" s="39"/>
      <c r="H354" s="39"/>
      <c r="I354" s="242"/>
      <c r="J354" s="39"/>
      <c r="K354" s="39"/>
      <c r="L354" s="43"/>
      <c r="M354" s="243"/>
      <c r="N354" s="244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167</v>
      </c>
      <c r="AU354" s="16" t="s">
        <v>85</v>
      </c>
    </row>
    <row r="355" s="2" customFormat="1" ht="21.75" customHeight="1">
      <c r="A355" s="37"/>
      <c r="B355" s="38"/>
      <c r="C355" s="226" t="s">
        <v>1076</v>
      </c>
      <c r="D355" s="226" t="s">
        <v>161</v>
      </c>
      <c r="E355" s="227" t="s">
        <v>1220</v>
      </c>
      <c r="F355" s="228" t="s">
        <v>1221</v>
      </c>
      <c r="G355" s="229" t="s">
        <v>362</v>
      </c>
      <c r="H355" s="230">
        <v>2</v>
      </c>
      <c r="I355" s="231"/>
      <c r="J355" s="232">
        <f>ROUND(I355*H355,2)</f>
        <v>0</v>
      </c>
      <c r="K355" s="233"/>
      <c r="L355" s="43"/>
      <c r="M355" s="234" t="s">
        <v>1</v>
      </c>
      <c r="N355" s="235" t="s">
        <v>41</v>
      </c>
      <c r="O355" s="90"/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8" t="s">
        <v>587</v>
      </c>
      <c r="AT355" s="238" t="s">
        <v>161</v>
      </c>
      <c r="AU355" s="238" t="s">
        <v>85</v>
      </c>
      <c r="AY355" s="16" t="s">
        <v>158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6" t="s">
        <v>83</v>
      </c>
      <c r="BK355" s="239">
        <f>ROUND(I355*H355,2)</f>
        <v>0</v>
      </c>
      <c r="BL355" s="16" t="s">
        <v>587</v>
      </c>
      <c r="BM355" s="238" t="s">
        <v>2930</v>
      </c>
    </row>
    <row r="356" s="2" customFormat="1">
      <c r="A356" s="37"/>
      <c r="B356" s="38"/>
      <c r="C356" s="39"/>
      <c r="D356" s="240" t="s">
        <v>167</v>
      </c>
      <c r="E356" s="39"/>
      <c r="F356" s="241" t="s">
        <v>1221</v>
      </c>
      <c r="G356" s="39"/>
      <c r="H356" s="39"/>
      <c r="I356" s="242"/>
      <c r="J356" s="39"/>
      <c r="K356" s="39"/>
      <c r="L356" s="43"/>
      <c r="M356" s="243"/>
      <c r="N356" s="244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167</v>
      </c>
      <c r="AU356" s="16" t="s">
        <v>85</v>
      </c>
    </row>
    <row r="357" s="2" customFormat="1" ht="24.15" customHeight="1">
      <c r="A357" s="37"/>
      <c r="B357" s="38"/>
      <c r="C357" s="226" t="s">
        <v>1082</v>
      </c>
      <c r="D357" s="226" t="s">
        <v>161</v>
      </c>
      <c r="E357" s="227" t="s">
        <v>1224</v>
      </c>
      <c r="F357" s="228" t="s">
        <v>1225</v>
      </c>
      <c r="G357" s="229" t="s">
        <v>362</v>
      </c>
      <c r="H357" s="230">
        <v>1</v>
      </c>
      <c r="I357" s="231"/>
      <c r="J357" s="232">
        <f>ROUND(I357*H357,2)</f>
        <v>0</v>
      </c>
      <c r="K357" s="233"/>
      <c r="L357" s="43"/>
      <c r="M357" s="234" t="s">
        <v>1</v>
      </c>
      <c r="N357" s="235" t="s">
        <v>41</v>
      </c>
      <c r="O357" s="90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8" t="s">
        <v>587</v>
      </c>
      <c r="AT357" s="238" t="s">
        <v>161</v>
      </c>
      <c r="AU357" s="238" t="s">
        <v>85</v>
      </c>
      <c r="AY357" s="16" t="s">
        <v>158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6" t="s">
        <v>83</v>
      </c>
      <c r="BK357" s="239">
        <f>ROUND(I357*H357,2)</f>
        <v>0</v>
      </c>
      <c r="BL357" s="16" t="s">
        <v>587</v>
      </c>
      <c r="BM357" s="238" t="s">
        <v>2931</v>
      </c>
    </row>
    <row r="358" s="2" customFormat="1">
      <c r="A358" s="37"/>
      <c r="B358" s="38"/>
      <c r="C358" s="39"/>
      <c r="D358" s="240" t="s">
        <v>167</v>
      </c>
      <c r="E358" s="39"/>
      <c r="F358" s="241" t="s">
        <v>1225</v>
      </c>
      <c r="G358" s="39"/>
      <c r="H358" s="39"/>
      <c r="I358" s="242"/>
      <c r="J358" s="39"/>
      <c r="K358" s="39"/>
      <c r="L358" s="43"/>
      <c r="M358" s="243"/>
      <c r="N358" s="244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167</v>
      </c>
      <c r="AU358" s="16" t="s">
        <v>85</v>
      </c>
    </row>
    <row r="359" s="12" customFormat="1" ht="25.92" customHeight="1">
      <c r="A359" s="12"/>
      <c r="B359" s="210"/>
      <c r="C359" s="211"/>
      <c r="D359" s="212" t="s">
        <v>75</v>
      </c>
      <c r="E359" s="213" t="s">
        <v>2932</v>
      </c>
      <c r="F359" s="213" t="s">
        <v>2933</v>
      </c>
      <c r="G359" s="211"/>
      <c r="H359" s="211"/>
      <c r="I359" s="214"/>
      <c r="J359" s="215">
        <f>BK359</f>
        <v>0</v>
      </c>
      <c r="K359" s="211"/>
      <c r="L359" s="216"/>
      <c r="M359" s="217"/>
      <c r="N359" s="218"/>
      <c r="O359" s="218"/>
      <c r="P359" s="219">
        <f>P360</f>
        <v>0</v>
      </c>
      <c r="Q359" s="218"/>
      <c r="R359" s="219">
        <f>R360</f>
        <v>0</v>
      </c>
      <c r="S359" s="218"/>
      <c r="T359" s="220">
        <f>T360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1" t="s">
        <v>189</v>
      </c>
      <c r="AT359" s="222" t="s">
        <v>75</v>
      </c>
      <c r="AU359" s="222" t="s">
        <v>76</v>
      </c>
      <c r="AY359" s="221" t="s">
        <v>158</v>
      </c>
      <c r="BK359" s="223">
        <f>BK360</f>
        <v>0</v>
      </c>
    </row>
    <row r="360" s="12" customFormat="1" ht="22.8" customHeight="1">
      <c r="A360" s="12"/>
      <c r="B360" s="210"/>
      <c r="C360" s="211"/>
      <c r="D360" s="212" t="s">
        <v>75</v>
      </c>
      <c r="E360" s="224" t="s">
        <v>2934</v>
      </c>
      <c r="F360" s="224" t="s">
        <v>2935</v>
      </c>
      <c r="G360" s="211"/>
      <c r="H360" s="211"/>
      <c r="I360" s="214"/>
      <c r="J360" s="225">
        <f>BK360</f>
        <v>0</v>
      </c>
      <c r="K360" s="211"/>
      <c r="L360" s="216"/>
      <c r="M360" s="217"/>
      <c r="N360" s="218"/>
      <c r="O360" s="218"/>
      <c r="P360" s="219">
        <f>SUM(P361:P362)</f>
        <v>0</v>
      </c>
      <c r="Q360" s="218"/>
      <c r="R360" s="219">
        <f>SUM(R361:R362)</f>
        <v>0</v>
      </c>
      <c r="S360" s="218"/>
      <c r="T360" s="220">
        <f>SUM(T361:T362)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21" t="s">
        <v>189</v>
      </c>
      <c r="AT360" s="222" t="s">
        <v>75</v>
      </c>
      <c r="AU360" s="222" t="s">
        <v>83</v>
      </c>
      <c r="AY360" s="221" t="s">
        <v>158</v>
      </c>
      <c r="BK360" s="223">
        <f>SUM(BK361:BK362)</f>
        <v>0</v>
      </c>
    </row>
    <row r="361" s="2" customFormat="1" ht="24.15" customHeight="1">
      <c r="A361" s="37"/>
      <c r="B361" s="38"/>
      <c r="C361" s="226" t="s">
        <v>1086</v>
      </c>
      <c r="D361" s="226" t="s">
        <v>161</v>
      </c>
      <c r="E361" s="227" t="s">
        <v>2936</v>
      </c>
      <c r="F361" s="228" t="s">
        <v>2937</v>
      </c>
      <c r="G361" s="229" t="s">
        <v>2938</v>
      </c>
      <c r="H361" s="230">
        <v>1</v>
      </c>
      <c r="I361" s="231"/>
      <c r="J361" s="232">
        <f>ROUND(I361*H361,2)</f>
        <v>0</v>
      </c>
      <c r="K361" s="233"/>
      <c r="L361" s="43"/>
      <c r="M361" s="234" t="s">
        <v>1</v>
      </c>
      <c r="N361" s="235" t="s">
        <v>41</v>
      </c>
      <c r="O361" s="90"/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8" t="s">
        <v>165</v>
      </c>
      <c r="AT361" s="238" t="s">
        <v>161</v>
      </c>
      <c r="AU361" s="238" t="s">
        <v>85</v>
      </c>
      <c r="AY361" s="16" t="s">
        <v>158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6" t="s">
        <v>83</v>
      </c>
      <c r="BK361" s="239">
        <f>ROUND(I361*H361,2)</f>
        <v>0</v>
      </c>
      <c r="BL361" s="16" t="s">
        <v>165</v>
      </c>
      <c r="BM361" s="238" t="s">
        <v>2939</v>
      </c>
    </row>
    <row r="362" s="2" customFormat="1">
      <c r="A362" s="37"/>
      <c r="B362" s="38"/>
      <c r="C362" s="39"/>
      <c r="D362" s="240" t="s">
        <v>167</v>
      </c>
      <c r="E362" s="39"/>
      <c r="F362" s="241" t="s">
        <v>2937</v>
      </c>
      <c r="G362" s="39"/>
      <c r="H362" s="39"/>
      <c r="I362" s="242"/>
      <c r="J362" s="39"/>
      <c r="K362" s="39"/>
      <c r="L362" s="43"/>
      <c r="M362" s="268"/>
      <c r="N362" s="269"/>
      <c r="O362" s="270"/>
      <c r="P362" s="270"/>
      <c r="Q362" s="270"/>
      <c r="R362" s="270"/>
      <c r="S362" s="270"/>
      <c r="T362" s="27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167</v>
      </c>
      <c r="AU362" s="16" t="s">
        <v>85</v>
      </c>
    </row>
    <row r="363" s="2" customFormat="1" ht="6.96" customHeight="1">
      <c r="A363" s="37"/>
      <c r="B363" s="65"/>
      <c r="C363" s="66"/>
      <c r="D363" s="66"/>
      <c r="E363" s="66"/>
      <c r="F363" s="66"/>
      <c r="G363" s="66"/>
      <c r="H363" s="66"/>
      <c r="I363" s="66"/>
      <c r="J363" s="66"/>
      <c r="K363" s="66"/>
      <c r="L363" s="43"/>
      <c r="M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</row>
  </sheetData>
  <sheetProtection sheet="1" autoFilter="0" formatColumns="0" formatRows="0" objects="1" scenarios="1" spinCount="100000" saltValue="jzrGehJqjMENn2nDmvS3i9IaSa+SIzfRAlZpLC23ny6EyfnC3nZXUVlfEREshSS6SoD0i72rYYl4HzCqvVOD9Q==" hashValue="3f8SvxFSpL8jY8OqfBCy61oHSDoUX7by5UgSvqdqCYwP+K9XB032KHNflM0aRM3gTiWuBs7ea8SQHtZFcNoiEg==" algorithmName="SHA-512" password="CC4E"/>
  <autoFilter ref="C136:K3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2" customFormat="1" ht="12" customHeight="1">
      <c r="A8" s="37"/>
      <c r="B8" s="43"/>
      <c r="C8" s="37"/>
      <c r="D8" s="149" t="s">
        <v>125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51" t="s">
        <v>2940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31. 1. 2023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9" t="s">
        <v>33</v>
      </c>
      <c r="E23" s="37"/>
      <c r="F23" s="37"/>
      <c r="G23" s="37"/>
      <c r="H23" s="37"/>
      <c r="I23" s="149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0" t="str">
        <f>IF('Rekapitulace stavby'!E20="","",'Rekapitulace stavby'!E20)</f>
        <v xml:space="preserve"> </v>
      </c>
      <c r="F24" s="37"/>
      <c r="G24" s="37"/>
      <c r="H24" s="37"/>
      <c r="I24" s="149" t="s">
        <v>27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ROUND((SUM(BE122:BE166)),  2)</f>
        <v>0</v>
      </c>
      <c r="G33" s="37"/>
      <c r="H33" s="37"/>
      <c r="I33" s="163">
        <v>0.20999999999999999</v>
      </c>
      <c r="J33" s="162">
        <f>ROUND(((SUM(BE122:BE166))*I33),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9" t="s">
        <v>42</v>
      </c>
      <c r="F34" s="162">
        <f>ROUND((SUM(BF122:BF166)),  2)</f>
        <v>0</v>
      </c>
      <c r="G34" s="37"/>
      <c r="H34" s="37"/>
      <c r="I34" s="163">
        <v>0.14999999999999999</v>
      </c>
      <c r="J34" s="162">
        <f>ROUND(((SUM(BF122:BF166))*I34),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ROUND((SUM(BG122:BG166)),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ROUND((SUM(BH122:BH166)),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ROUND((SUM(BI122:BI166)),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Dačice</v>
      </c>
      <c r="G89" s="39"/>
      <c r="H89" s="39"/>
      <c r="I89" s="31" t="s">
        <v>22</v>
      </c>
      <c r="J89" s="78" t="str">
        <f>IF(J12="","",J12)</f>
        <v>31. 1. 2023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Dačice</v>
      </c>
      <c r="G91" s="39"/>
      <c r="H91" s="39"/>
      <c r="I91" s="31" t="s">
        <v>30</v>
      </c>
      <c r="J91" s="35" t="str">
        <f>E21</f>
        <v>Karel Mandelík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130</v>
      </c>
      <c r="D94" s="184"/>
      <c r="E94" s="184"/>
      <c r="F94" s="184"/>
      <c r="G94" s="184"/>
      <c r="H94" s="184"/>
      <c r="I94" s="184"/>
      <c r="J94" s="185" t="s">
        <v>131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132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133</v>
      </c>
    </row>
    <row r="97" s="9" customFormat="1" ht="24.96" customHeight="1">
      <c r="A97" s="9"/>
      <c r="B97" s="187"/>
      <c r="C97" s="188"/>
      <c r="D97" s="189" t="s">
        <v>2765</v>
      </c>
      <c r="E97" s="190"/>
      <c r="F97" s="190"/>
      <c r="G97" s="190"/>
      <c r="H97" s="190"/>
      <c r="I97" s="190"/>
      <c r="J97" s="191">
        <f>J123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2766</v>
      </c>
      <c r="E98" s="195"/>
      <c r="F98" s="195"/>
      <c r="G98" s="195"/>
      <c r="H98" s="195"/>
      <c r="I98" s="195"/>
      <c r="J98" s="196">
        <f>J124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2941</v>
      </c>
      <c r="E99" s="195"/>
      <c r="F99" s="195"/>
      <c r="G99" s="195"/>
      <c r="H99" s="195"/>
      <c r="I99" s="195"/>
      <c r="J99" s="196">
        <f>J140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2942</v>
      </c>
      <c r="E100" s="195"/>
      <c r="F100" s="195"/>
      <c r="G100" s="195"/>
      <c r="H100" s="195"/>
      <c r="I100" s="195"/>
      <c r="J100" s="196">
        <f>J148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2943</v>
      </c>
      <c r="E101" s="195"/>
      <c r="F101" s="195"/>
      <c r="G101" s="195"/>
      <c r="H101" s="195"/>
      <c r="I101" s="195"/>
      <c r="J101" s="196">
        <f>J158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2944</v>
      </c>
      <c r="E102" s="195"/>
      <c r="F102" s="195"/>
      <c r="G102" s="195"/>
      <c r="H102" s="195"/>
      <c r="I102" s="195"/>
      <c r="J102" s="196">
        <f>J162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Vytápění ZŠ B. Němcové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125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VON - Vedlejší a ostatní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Dačice</v>
      </c>
      <c r="G116" s="39"/>
      <c r="H116" s="39"/>
      <c r="I116" s="31" t="s">
        <v>22</v>
      </c>
      <c r="J116" s="78" t="str">
        <f>IF(J12="","",J12)</f>
        <v>31. 1. 2023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Město Dačice</v>
      </c>
      <c r="G118" s="39"/>
      <c r="H118" s="39"/>
      <c r="I118" s="31" t="s">
        <v>30</v>
      </c>
      <c r="J118" s="35" t="str">
        <f>E21</f>
        <v>Karel Mandelík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8"/>
      <c r="B121" s="199"/>
      <c r="C121" s="200" t="s">
        <v>144</v>
      </c>
      <c r="D121" s="201" t="s">
        <v>61</v>
      </c>
      <c r="E121" s="201" t="s">
        <v>57</v>
      </c>
      <c r="F121" s="201" t="s">
        <v>58</v>
      </c>
      <c r="G121" s="201" t="s">
        <v>145</v>
      </c>
      <c r="H121" s="201" t="s">
        <v>146</v>
      </c>
      <c r="I121" s="201" t="s">
        <v>147</v>
      </c>
      <c r="J121" s="202" t="s">
        <v>131</v>
      </c>
      <c r="K121" s="203" t="s">
        <v>148</v>
      </c>
      <c r="L121" s="204"/>
      <c r="M121" s="99" t="s">
        <v>1</v>
      </c>
      <c r="N121" s="100" t="s">
        <v>40</v>
      </c>
      <c r="O121" s="100" t="s">
        <v>149</v>
      </c>
      <c r="P121" s="100" t="s">
        <v>150</v>
      </c>
      <c r="Q121" s="100" t="s">
        <v>151</v>
      </c>
      <c r="R121" s="100" t="s">
        <v>152</v>
      </c>
      <c r="S121" s="100" t="s">
        <v>153</v>
      </c>
      <c r="T121" s="101" t="s">
        <v>154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7"/>
      <c r="B122" s="38"/>
      <c r="C122" s="106" t="s">
        <v>155</v>
      </c>
      <c r="D122" s="39"/>
      <c r="E122" s="39"/>
      <c r="F122" s="39"/>
      <c r="G122" s="39"/>
      <c r="H122" s="39"/>
      <c r="I122" s="39"/>
      <c r="J122" s="205">
        <f>BK122</f>
        <v>0</v>
      </c>
      <c r="K122" s="39"/>
      <c r="L122" s="43"/>
      <c r="M122" s="102"/>
      <c r="N122" s="206"/>
      <c r="O122" s="103"/>
      <c r="P122" s="207">
        <f>P123</f>
        <v>0</v>
      </c>
      <c r="Q122" s="103"/>
      <c r="R122" s="207">
        <f>R123</f>
        <v>0</v>
      </c>
      <c r="S122" s="103"/>
      <c r="T122" s="208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133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2932</v>
      </c>
      <c r="F123" s="213" t="s">
        <v>2933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P124+P140+P148+P158+P162</f>
        <v>0</v>
      </c>
      <c r="Q123" s="218"/>
      <c r="R123" s="219">
        <f>R124+R140+R148+R158+R162</f>
        <v>0</v>
      </c>
      <c r="S123" s="218"/>
      <c r="T123" s="220">
        <f>T124+T140+T148+T158+T162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189</v>
      </c>
      <c r="AT123" s="222" t="s">
        <v>75</v>
      </c>
      <c r="AU123" s="222" t="s">
        <v>76</v>
      </c>
      <c r="AY123" s="221" t="s">
        <v>158</v>
      </c>
      <c r="BK123" s="223">
        <f>BK124+BK140+BK148+BK158+BK162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2934</v>
      </c>
      <c r="F124" s="224" t="s">
        <v>2935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SUM(P125:P139)</f>
        <v>0</v>
      </c>
      <c r="Q124" s="218"/>
      <c r="R124" s="219">
        <f>SUM(R125:R139)</f>
        <v>0</v>
      </c>
      <c r="S124" s="218"/>
      <c r="T124" s="220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189</v>
      </c>
      <c r="AT124" s="222" t="s">
        <v>75</v>
      </c>
      <c r="AU124" s="222" t="s">
        <v>83</v>
      </c>
      <c r="AY124" s="221" t="s">
        <v>158</v>
      </c>
      <c r="BK124" s="223">
        <f>SUM(BK125:BK139)</f>
        <v>0</v>
      </c>
    </row>
    <row r="125" s="2" customFormat="1" ht="16.5" customHeight="1">
      <c r="A125" s="37"/>
      <c r="B125" s="38"/>
      <c r="C125" s="226" t="s">
        <v>83</v>
      </c>
      <c r="D125" s="226" t="s">
        <v>161</v>
      </c>
      <c r="E125" s="227" t="s">
        <v>2945</v>
      </c>
      <c r="F125" s="228" t="s">
        <v>2946</v>
      </c>
      <c r="G125" s="229" t="s">
        <v>339</v>
      </c>
      <c r="H125" s="230">
        <v>1</v>
      </c>
      <c r="I125" s="231"/>
      <c r="J125" s="232">
        <f>ROUND(I125*H125,2)</f>
        <v>0</v>
      </c>
      <c r="K125" s="233"/>
      <c r="L125" s="43"/>
      <c r="M125" s="234" t="s">
        <v>1</v>
      </c>
      <c r="N125" s="235" t="s">
        <v>41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165</v>
      </c>
      <c r="AT125" s="238" t="s">
        <v>161</v>
      </c>
      <c r="AU125" s="238" t="s">
        <v>85</v>
      </c>
      <c r="AY125" s="16" t="s">
        <v>158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83</v>
      </c>
      <c r="BK125" s="239">
        <f>ROUND(I125*H125,2)</f>
        <v>0</v>
      </c>
      <c r="BL125" s="16" t="s">
        <v>165</v>
      </c>
      <c r="BM125" s="238" t="s">
        <v>2947</v>
      </c>
    </row>
    <row r="126" s="2" customFormat="1">
      <c r="A126" s="37"/>
      <c r="B126" s="38"/>
      <c r="C126" s="39"/>
      <c r="D126" s="240" t="s">
        <v>167</v>
      </c>
      <c r="E126" s="39"/>
      <c r="F126" s="241" t="s">
        <v>2946</v>
      </c>
      <c r="G126" s="39"/>
      <c r="H126" s="39"/>
      <c r="I126" s="242"/>
      <c r="J126" s="39"/>
      <c r="K126" s="39"/>
      <c r="L126" s="43"/>
      <c r="M126" s="243"/>
      <c r="N126" s="24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167</v>
      </c>
      <c r="AU126" s="16" t="s">
        <v>85</v>
      </c>
    </row>
    <row r="127" s="2" customFormat="1">
      <c r="A127" s="37"/>
      <c r="B127" s="38"/>
      <c r="C127" s="39"/>
      <c r="D127" s="240" t="s">
        <v>239</v>
      </c>
      <c r="E127" s="39"/>
      <c r="F127" s="256" t="s">
        <v>2948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239</v>
      </c>
      <c r="AU127" s="16" t="s">
        <v>85</v>
      </c>
    </row>
    <row r="128" s="2" customFormat="1" ht="16.5" customHeight="1">
      <c r="A128" s="37"/>
      <c r="B128" s="38"/>
      <c r="C128" s="226" t="s">
        <v>85</v>
      </c>
      <c r="D128" s="226" t="s">
        <v>161</v>
      </c>
      <c r="E128" s="227" t="s">
        <v>2949</v>
      </c>
      <c r="F128" s="228" t="s">
        <v>2950</v>
      </c>
      <c r="G128" s="229" t="s">
        <v>339</v>
      </c>
      <c r="H128" s="230">
        <v>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165</v>
      </c>
      <c r="AT128" s="238" t="s">
        <v>161</v>
      </c>
      <c r="AU128" s="238" t="s">
        <v>85</v>
      </c>
      <c r="AY128" s="16" t="s">
        <v>158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83</v>
      </c>
      <c r="BK128" s="239">
        <f>ROUND(I128*H128,2)</f>
        <v>0</v>
      </c>
      <c r="BL128" s="16" t="s">
        <v>165</v>
      </c>
      <c r="BM128" s="238" t="s">
        <v>2951</v>
      </c>
    </row>
    <row r="129" s="2" customFormat="1">
      <c r="A129" s="37"/>
      <c r="B129" s="38"/>
      <c r="C129" s="39"/>
      <c r="D129" s="240" t="s">
        <v>167</v>
      </c>
      <c r="E129" s="39"/>
      <c r="F129" s="241" t="s">
        <v>2950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167</v>
      </c>
      <c r="AU129" s="16" t="s">
        <v>85</v>
      </c>
    </row>
    <row r="130" s="2" customFormat="1">
      <c r="A130" s="37"/>
      <c r="B130" s="38"/>
      <c r="C130" s="39"/>
      <c r="D130" s="240" t="s">
        <v>239</v>
      </c>
      <c r="E130" s="39"/>
      <c r="F130" s="256" t="s">
        <v>2952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239</v>
      </c>
      <c r="AU130" s="16" t="s">
        <v>85</v>
      </c>
    </row>
    <row r="131" s="2" customFormat="1" ht="16.5" customHeight="1">
      <c r="A131" s="37"/>
      <c r="B131" s="38"/>
      <c r="C131" s="226" t="s">
        <v>177</v>
      </c>
      <c r="D131" s="226" t="s">
        <v>161</v>
      </c>
      <c r="E131" s="227" t="s">
        <v>2936</v>
      </c>
      <c r="F131" s="228" t="s">
        <v>2953</v>
      </c>
      <c r="G131" s="229" t="s">
        <v>339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165</v>
      </c>
      <c r="AT131" s="238" t="s">
        <v>161</v>
      </c>
      <c r="AU131" s="238" t="s">
        <v>85</v>
      </c>
      <c r="AY131" s="16" t="s">
        <v>158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165</v>
      </c>
      <c r="BM131" s="238" t="s">
        <v>2954</v>
      </c>
    </row>
    <row r="132" s="2" customFormat="1">
      <c r="A132" s="37"/>
      <c r="B132" s="38"/>
      <c r="C132" s="39"/>
      <c r="D132" s="240" t="s">
        <v>167</v>
      </c>
      <c r="E132" s="39"/>
      <c r="F132" s="241" t="s">
        <v>2953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85</v>
      </c>
    </row>
    <row r="133" s="2" customFormat="1">
      <c r="A133" s="37"/>
      <c r="B133" s="38"/>
      <c r="C133" s="39"/>
      <c r="D133" s="240" t="s">
        <v>239</v>
      </c>
      <c r="E133" s="39"/>
      <c r="F133" s="256" t="s">
        <v>2955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239</v>
      </c>
      <c r="AU133" s="16" t="s">
        <v>85</v>
      </c>
    </row>
    <row r="134" s="2" customFormat="1" ht="16.5" customHeight="1">
      <c r="A134" s="37"/>
      <c r="B134" s="38"/>
      <c r="C134" s="226" t="s">
        <v>165</v>
      </c>
      <c r="D134" s="226" t="s">
        <v>161</v>
      </c>
      <c r="E134" s="227" t="s">
        <v>2956</v>
      </c>
      <c r="F134" s="228" t="s">
        <v>2957</v>
      </c>
      <c r="G134" s="229" t="s">
        <v>339</v>
      </c>
      <c r="H134" s="230">
        <v>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165</v>
      </c>
      <c r="AT134" s="238" t="s">
        <v>161</v>
      </c>
      <c r="AU134" s="238" t="s">
        <v>85</v>
      </c>
      <c r="AY134" s="16" t="s">
        <v>158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83</v>
      </c>
      <c r="BK134" s="239">
        <f>ROUND(I134*H134,2)</f>
        <v>0</v>
      </c>
      <c r="BL134" s="16" t="s">
        <v>165</v>
      </c>
      <c r="BM134" s="238" t="s">
        <v>2958</v>
      </c>
    </row>
    <row r="135" s="2" customFormat="1">
      <c r="A135" s="37"/>
      <c r="B135" s="38"/>
      <c r="C135" s="39"/>
      <c r="D135" s="240" t="s">
        <v>167</v>
      </c>
      <c r="E135" s="39"/>
      <c r="F135" s="241" t="s">
        <v>2957</v>
      </c>
      <c r="G135" s="39"/>
      <c r="H135" s="39"/>
      <c r="I135" s="242"/>
      <c r="J135" s="39"/>
      <c r="K135" s="39"/>
      <c r="L135" s="43"/>
      <c r="M135" s="243"/>
      <c r="N135" s="24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167</v>
      </c>
      <c r="AU135" s="16" t="s">
        <v>85</v>
      </c>
    </row>
    <row r="136" s="2" customFormat="1">
      <c r="A136" s="37"/>
      <c r="B136" s="38"/>
      <c r="C136" s="39"/>
      <c r="D136" s="240" t="s">
        <v>239</v>
      </c>
      <c r="E136" s="39"/>
      <c r="F136" s="256" t="s">
        <v>2959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239</v>
      </c>
      <c r="AU136" s="16" t="s">
        <v>85</v>
      </c>
    </row>
    <row r="137" s="2" customFormat="1" ht="16.5" customHeight="1">
      <c r="A137" s="37"/>
      <c r="B137" s="38"/>
      <c r="C137" s="226" t="s">
        <v>189</v>
      </c>
      <c r="D137" s="226" t="s">
        <v>161</v>
      </c>
      <c r="E137" s="227" t="s">
        <v>2960</v>
      </c>
      <c r="F137" s="228" t="s">
        <v>2961</v>
      </c>
      <c r="G137" s="229" t="s">
        <v>302</v>
      </c>
      <c r="H137" s="230">
        <v>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165</v>
      </c>
      <c r="AT137" s="238" t="s">
        <v>161</v>
      </c>
      <c r="AU137" s="238" t="s">
        <v>85</v>
      </c>
      <c r="AY137" s="16" t="s">
        <v>158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165</v>
      </c>
      <c r="BM137" s="238" t="s">
        <v>2962</v>
      </c>
    </row>
    <row r="138" s="2" customFormat="1">
      <c r="A138" s="37"/>
      <c r="B138" s="38"/>
      <c r="C138" s="39"/>
      <c r="D138" s="240" t="s">
        <v>167</v>
      </c>
      <c r="E138" s="39"/>
      <c r="F138" s="241" t="s">
        <v>2961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85</v>
      </c>
    </row>
    <row r="139" s="2" customFormat="1">
      <c r="A139" s="37"/>
      <c r="B139" s="38"/>
      <c r="C139" s="39"/>
      <c r="D139" s="240" t="s">
        <v>239</v>
      </c>
      <c r="E139" s="39"/>
      <c r="F139" s="256" t="s">
        <v>2963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239</v>
      </c>
      <c r="AU139" s="16" t="s">
        <v>85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2964</v>
      </c>
      <c r="F140" s="224" t="s">
        <v>2965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SUM(P141:P147)</f>
        <v>0</v>
      </c>
      <c r="Q140" s="218"/>
      <c r="R140" s="219">
        <f>SUM(R141:R147)</f>
        <v>0</v>
      </c>
      <c r="S140" s="218"/>
      <c r="T140" s="220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189</v>
      </c>
      <c r="AT140" s="222" t="s">
        <v>75</v>
      </c>
      <c r="AU140" s="222" t="s">
        <v>83</v>
      </c>
      <c r="AY140" s="221" t="s">
        <v>158</v>
      </c>
      <c r="BK140" s="223">
        <f>SUM(BK141:BK147)</f>
        <v>0</v>
      </c>
    </row>
    <row r="141" s="2" customFormat="1" ht="16.5" customHeight="1">
      <c r="A141" s="37"/>
      <c r="B141" s="38"/>
      <c r="C141" s="226" t="s">
        <v>159</v>
      </c>
      <c r="D141" s="226" t="s">
        <v>161</v>
      </c>
      <c r="E141" s="227" t="s">
        <v>2966</v>
      </c>
      <c r="F141" s="228" t="s">
        <v>2967</v>
      </c>
      <c r="G141" s="229" t="s">
        <v>173</v>
      </c>
      <c r="H141" s="230">
        <v>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165</v>
      </c>
      <c r="AT141" s="238" t="s">
        <v>161</v>
      </c>
      <c r="AU141" s="238" t="s">
        <v>85</v>
      </c>
      <c r="AY141" s="16" t="s">
        <v>158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83</v>
      </c>
      <c r="BK141" s="239">
        <f>ROUND(I141*H141,2)</f>
        <v>0</v>
      </c>
      <c r="BL141" s="16" t="s">
        <v>165</v>
      </c>
      <c r="BM141" s="238" t="s">
        <v>2968</v>
      </c>
    </row>
    <row r="142" s="2" customFormat="1">
      <c r="A142" s="37"/>
      <c r="B142" s="38"/>
      <c r="C142" s="39"/>
      <c r="D142" s="240" t="s">
        <v>167</v>
      </c>
      <c r="E142" s="39"/>
      <c r="F142" s="241" t="s">
        <v>2967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85</v>
      </c>
    </row>
    <row r="143" s="2" customFormat="1" ht="16.5" customHeight="1">
      <c r="A143" s="37"/>
      <c r="B143" s="38"/>
      <c r="C143" s="226" t="s">
        <v>196</v>
      </c>
      <c r="D143" s="226" t="s">
        <v>161</v>
      </c>
      <c r="E143" s="227" t="s">
        <v>2969</v>
      </c>
      <c r="F143" s="228" t="s">
        <v>2970</v>
      </c>
      <c r="G143" s="229" t="s">
        <v>173</v>
      </c>
      <c r="H143" s="230">
        <v>1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165</v>
      </c>
      <c r="AT143" s="238" t="s">
        <v>161</v>
      </c>
      <c r="AU143" s="238" t="s">
        <v>85</v>
      </c>
      <c r="AY143" s="16" t="s">
        <v>158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83</v>
      </c>
      <c r="BK143" s="239">
        <f>ROUND(I143*H143,2)</f>
        <v>0</v>
      </c>
      <c r="BL143" s="16" t="s">
        <v>165</v>
      </c>
      <c r="BM143" s="238" t="s">
        <v>2971</v>
      </c>
    </row>
    <row r="144" s="2" customFormat="1">
      <c r="A144" s="37"/>
      <c r="B144" s="38"/>
      <c r="C144" s="39"/>
      <c r="D144" s="240" t="s">
        <v>167</v>
      </c>
      <c r="E144" s="39"/>
      <c r="F144" s="241" t="s">
        <v>2970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85</v>
      </c>
    </row>
    <row r="145" s="2" customFormat="1">
      <c r="A145" s="37"/>
      <c r="B145" s="38"/>
      <c r="C145" s="39"/>
      <c r="D145" s="240" t="s">
        <v>239</v>
      </c>
      <c r="E145" s="39"/>
      <c r="F145" s="256" t="s">
        <v>2972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239</v>
      </c>
      <c r="AU145" s="16" t="s">
        <v>85</v>
      </c>
    </row>
    <row r="146" s="2" customFormat="1" ht="16.5" customHeight="1">
      <c r="A146" s="37"/>
      <c r="B146" s="38"/>
      <c r="C146" s="226" t="s">
        <v>201</v>
      </c>
      <c r="D146" s="226" t="s">
        <v>161</v>
      </c>
      <c r="E146" s="227" t="s">
        <v>2973</v>
      </c>
      <c r="F146" s="228" t="s">
        <v>2974</v>
      </c>
      <c r="G146" s="229" t="s">
        <v>173</v>
      </c>
      <c r="H146" s="230">
        <v>1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165</v>
      </c>
      <c r="AT146" s="238" t="s">
        <v>161</v>
      </c>
      <c r="AU146" s="238" t="s">
        <v>85</v>
      </c>
      <c r="AY146" s="16" t="s">
        <v>158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83</v>
      </c>
      <c r="BK146" s="239">
        <f>ROUND(I146*H146,2)</f>
        <v>0</v>
      </c>
      <c r="BL146" s="16" t="s">
        <v>165</v>
      </c>
      <c r="BM146" s="238" t="s">
        <v>2975</v>
      </c>
    </row>
    <row r="147" s="2" customFormat="1">
      <c r="A147" s="37"/>
      <c r="B147" s="38"/>
      <c r="C147" s="39"/>
      <c r="D147" s="240" t="s">
        <v>167</v>
      </c>
      <c r="E147" s="39"/>
      <c r="F147" s="241" t="s">
        <v>2974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85</v>
      </c>
    </row>
    <row r="148" s="12" customFormat="1" ht="22.8" customHeight="1">
      <c r="A148" s="12"/>
      <c r="B148" s="210"/>
      <c r="C148" s="211"/>
      <c r="D148" s="212" t="s">
        <v>75</v>
      </c>
      <c r="E148" s="224" t="s">
        <v>2976</v>
      </c>
      <c r="F148" s="224" t="s">
        <v>2977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SUM(P149:P157)</f>
        <v>0</v>
      </c>
      <c r="Q148" s="218"/>
      <c r="R148" s="219">
        <f>SUM(R149:R157)</f>
        <v>0</v>
      </c>
      <c r="S148" s="218"/>
      <c r="T148" s="220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189</v>
      </c>
      <c r="AT148" s="222" t="s">
        <v>75</v>
      </c>
      <c r="AU148" s="222" t="s">
        <v>83</v>
      </c>
      <c r="AY148" s="221" t="s">
        <v>158</v>
      </c>
      <c r="BK148" s="223">
        <f>SUM(BK149:BK157)</f>
        <v>0</v>
      </c>
    </row>
    <row r="149" s="2" customFormat="1" ht="16.5" customHeight="1">
      <c r="A149" s="37"/>
      <c r="B149" s="38"/>
      <c r="C149" s="226" t="s">
        <v>175</v>
      </c>
      <c r="D149" s="226" t="s">
        <v>161</v>
      </c>
      <c r="E149" s="227" t="s">
        <v>2978</v>
      </c>
      <c r="F149" s="228" t="s">
        <v>2979</v>
      </c>
      <c r="G149" s="229" t="s">
        <v>173</v>
      </c>
      <c r="H149" s="230">
        <v>1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165</v>
      </c>
      <c r="AT149" s="238" t="s">
        <v>161</v>
      </c>
      <c r="AU149" s="238" t="s">
        <v>85</v>
      </c>
      <c r="AY149" s="16" t="s">
        <v>158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83</v>
      </c>
      <c r="BK149" s="239">
        <f>ROUND(I149*H149,2)</f>
        <v>0</v>
      </c>
      <c r="BL149" s="16" t="s">
        <v>165</v>
      </c>
      <c r="BM149" s="238" t="s">
        <v>2980</v>
      </c>
    </row>
    <row r="150" s="2" customFormat="1">
      <c r="A150" s="37"/>
      <c r="B150" s="38"/>
      <c r="C150" s="39"/>
      <c r="D150" s="240" t="s">
        <v>167</v>
      </c>
      <c r="E150" s="39"/>
      <c r="F150" s="241" t="s">
        <v>2979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167</v>
      </c>
      <c r="AU150" s="16" t="s">
        <v>85</v>
      </c>
    </row>
    <row r="151" s="2" customFormat="1">
      <c r="A151" s="37"/>
      <c r="B151" s="38"/>
      <c r="C151" s="39"/>
      <c r="D151" s="240" t="s">
        <v>239</v>
      </c>
      <c r="E151" s="39"/>
      <c r="F151" s="256" t="s">
        <v>2981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239</v>
      </c>
      <c r="AU151" s="16" t="s">
        <v>85</v>
      </c>
    </row>
    <row r="152" s="2" customFormat="1" ht="16.5" customHeight="1">
      <c r="A152" s="37"/>
      <c r="B152" s="38"/>
      <c r="C152" s="226" t="s">
        <v>211</v>
      </c>
      <c r="D152" s="226" t="s">
        <v>161</v>
      </c>
      <c r="E152" s="227" t="s">
        <v>2982</v>
      </c>
      <c r="F152" s="228" t="s">
        <v>2983</v>
      </c>
      <c r="G152" s="229" t="s">
        <v>173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165</v>
      </c>
      <c r="AT152" s="238" t="s">
        <v>161</v>
      </c>
      <c r="AU152" s="238" t="s">
        <v>85</v>
      </c>
      <c r="AY152" s="16" t="s">
        <v>158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165</v>
      </c>
      <c r="BM152" s="238" t="s">
        <v>2984</v>
      </c>
    </row>
    <row r="153" s="2" customFormat="1">
      <c r="A153" s="37"/>
      <c r="B153" s="38"/>
      <c r="C153" s="39"/>
      <c r="D153" s="240" t="s">
        <v>167</v>
      </c>
      <c r="E153" s="39"/>
      <c r="F153" s="241" t="s">
        <v>2983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85</v>
      </c>
    </row>
    <row r="154" s="2" customFormat="1">
      <c r="A154" s="37"/>
      <c r="B154" s="38"/>
      <c r="C154" s="39"/>
      <c r="D154" s="240" t="s">
        <v>239</v>
      </c>
      <c r="E154" s="39"/>
      <c r="F154" s="256" t="s">
        <v>2985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239</v>
      </c>
      <c r="AU154" s="16" t="s">
        <v>85</v>
      </c>
    </row>
    <row r="155" s="2" customFormat="1" ht="16.5" customHeight="1">
      <c r="A155" s="37"/>
      <c r="B155" s="38"/>
      <c r="C155" s="226" t="s">
        <v>216</v>
      </c>
      <c r="D155" s="226" t="s">
        <v>161</v>
      </c>
      <c r="E155" s="227" t="s">
        <v>2986</v>
      </c>
      <c r="F155" s="228" t="s">
        <v>2987</v>
      </c>
      <c r="G155" s="229" t="s">
        <v>173</v>
      </c>
      <c r="H155" s="230">
        <v>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165</v>
      </c>
      <c r="AT155" s="238" t="s">
        <v>161</v>
      </c>
      <c r="AU155" s="238" t="s">
        <v>85</v>
      </c>
      <c r="AY155" s="16" t="s">
        <v>158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165</v>
      </c>
      <c r="BM155" s="238" t="s">
        <v>2988</v>
      </c>
    </row>
    <row r="156" s="2" customFormat="1">
      <c r="A156" s="37"/>
      <c r="B156" s="38"/>
      <c r="C156" s="39"/>
      <c r="D156" s="240" t="s">
        <v>167</v>
      </c>
      <c r="E156" s="39"/>
      <c r="F156" s="241" t="s">
        <v>2987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85</v>
      </c>
    </row>
    <row r="157" s="2" customFormat="1">
      <c r="A157" s="37"/>
      <c r="B157" s="38"/>
      <c r="C157" s="39"/>
      <c r="D157" s="240" t="s">
        <v>239</v>
      </c>
      <c r="E157" s="39"/>
      <c r="F157" s="256" t="s">
        <v>2989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239</v>
      </c>
      <c r="AU157" s="16" t="s">
        <v>85</v>
      </c>
    </row>
    <row r="158" s="12" customFormat="1" ht="22.8" customHeight="1">
      <c r="A158" s="12"/>
      <c r="B158" s="210"/>
      <c r="C158" s="211"/>
      <c r="D158" s="212" t="s">
        <v>75</v>
      </c>
      <c r="E158" s="224" t="s">
        <v>2990</v>
      </c>
      <c r="F158" s="224" t="s">
        <v>2991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SUM(P159:P161)</f>
        <v>0</v>
      </c>
      <c r="Q158" s="218"/>
      <c r="R158" s="219">
        <f>SUM(R159:R161)</f>
        <v>0</v>
      </c>
      <c r="S158" s="218"/>
      <c r="T158" s="220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189</v>
      </c>
      <c r="AT158" s="222" t="s">
        <v>75</v>
      </c>
      <c r="AU158" s="222" t="s">
        <v>83</v>
      </c>
      <c r="AY158" s="221" t="s">
        <v>158</v>
      </c>
      <c r="BK158" s="223">
        <f>SUM(BK159:BK161)</f>
        <v>0</v>
      </c>
    </row>
    <row r="159" s="2" customFormat="1" ht="16.5" customHeight="1">
      <c r="A159" s="37"/>
      <c r="B159" s="38"/>
      <c r="C159" s="226" t="s">
        <v>223</v>
      </c>
      <c r="D159" s="226" t="s">
        <v>161</v>
      </c>
      <c r="E159" s="227" t="s">
        <v>2992</v>
      </c>
      <c r="F159" s="228" t="s">
        <v>2993</v>
      </c>
      <c r="G159" s="229" t="s">
        <v>173</v>
      </c>
      <c r="H159" s="230">
        <v>1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165</v>
      </c>
      <c r="AT159" s="238" t="s">
        <v>161</v>
      </c>
      <c r="AU159" s="238" t="s">
        <v>85</v>
      </c>
      <c r="AY159" s="16" t="s">
        <v>158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83</v>
      </c>
      <c r="BK159" s="239">
        <f>ROUND(I159*H159,2)</f>
        <v>0</v>
      </c>
      <c r="BL159" s="16" t="s">
        <v>165</v>
      </c>
      <c r="BM159" s="238" t="s">
        <v>2994</v>
      </c>
    </row>
    <row r="160" s="2" customFormat="1">
      <c r="A160" s="37"/>
      <c r="B160" s="38"/>
      <c r="C160" s="39"/>
      <c r="D160" s="240" t="s">
        <v>167</v>
      </c>
      <c r="E160" s="39"/>
      <c r="F160" s="241" t="s">
        <v>2993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167</v>
      </c>
      <c r="AU160" s="16" t="s">
        <v>85</v>
      </c>
    </row>
    <row r="161" s="2" customFormat="1">
      <c r="A161" s="37"/>
      <c r="B161" s="38"/>
      <c r="C161" s="39"/>
      <c r="D161" s="240" t="s">
        <v>239</v>
      </c>
      <c r="E161" s="39"/>
      <c r="F161" s="256" t="s">
        <v>2995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239</v>
      </c>
      <c r="AU161" s="16" t="s">
        <v>85</v>
      </c>
    </row>
    <row r="162" s="12" customFormat="1" ht="22.8" customHeight="1">
      <c r="A162" s="12"/>
      <c r="B162" s="210"/>
      <c r="C162" s="211"/>
      <c r="D162" s="212" t="s">
        <v>75</v>
      </c>
      <c r="E162" s="224" t="s">
        <v>2996</v>
      </c>
      <c r="F162" s="224" t="s">
        <v>2997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SUM(P163:P166)</f>
        <v>0</v>
      </c>
      <c r="Q162" s="218"/>
      <c r="R162" s="219">
        <f>SUM(R163:R166)</f>
        <v>0</v>
      </c>
      <c r="S162" s="218"/>
      <c r="T162" s="220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189</v>
      </c>
      <c r="AT162" s="222" t="s">
        <v>75</v>
      </c>
      <c r="AU162" s="222" t="s">
        <v>83</v>
      </c>
      <c r="AY162" s="221" t="s">
        <v>158</v>
      </c>
      <c r="BK162" s="223">
        <f>SUM(BK163:BK166)</f>
        <v>0</v>
      </c>
    </row>
    <row r="163" s="2" customFormat="1" ht="16.5" customHeight="1">
      <c r="A163" s="37"/>
      <c r="B163" s="38"/>
      <c r="C163" s="226" t="s">
        <v>232</v>
      </c>
      <c r="D163" s="226" t="s">
        <v>161</v>
      </c>
      <c r="E163" s="227" t="s">
        <v>2998</v>
      </c>
      <c r="F163" s="228" t="s">
        <v>2999</v>
      </c>
      <c r="G163" s="229" t="s">
        <v>173</v>
      </c>
      <c r="H163" s="230">
        <v>1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165</v>
      </c>
      <c r="AT163" s="238" t="s">
        <v>161</v>
      </c>
      <c r="AU163" s="238" t="s">
        <v>85</v>
      </c>
      <c r="AY163" s="16" t="s">
        <v>158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83</v>
      </c>
      <c r="BK163" s="239">
        <f>ROUND(I163*H163,2)</f>
        <v>0</v>
      </c>
      <c r="BL163" s="16" t="s">
        <v>165</v>
      </c>
      <c r="BM163" s="238" t="s">
        <v>3000</v>
      </c>
    </row>
    <row r="164" s="2" customFormat="1">
      <c r="A164" s="37"/>
      <c r="B164" s="38"/>
      <c r="C164" s="39"/>
      <c r="D164" s="240" t="s">
        <v>167</v>
      </c>
      <c r="E164" s="39"/>
      <c r="F164" s="241" t="s">
        <v>2999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85</v>
      </c>
    </row>
    <row r="165" s="2" customFormat="1" ht="16.5" customHeight="1">
      <c r="A165" s="37"/>
      <c r="B165" s="38"/>
      <c r="C165" s="226" t="s">
        <v>352</v>
      </c>
      <c r="D165" s="226" t="s">
        <v>161</v>
      </c>
      <c r="E165" s="227" t="s">
        <v>3001</v>
      </c>
      <c r="F165" s="228" t="s">
        <v>3002</v>
      </c>
      <c r="G165" s="229" t="s">
        <v>173</v>
      </c>
      <c r="H165" s="230">
        <v>1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165</v>
      </c>
      <c r="AT165" s="238" t="s">
        <v>161</v>
      </c>
      <c r="AU165" s="238" t="s">
        <v>85</v>
      </c>
      <c r="AY165" s="16" t="s">
        <v>158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83</v>
      </c>
      <c r="BK165" s="239">
        <f>ROUND(I165*H165,2)</f>
        <v>0</v>
      </c>
      <c r="BL165" s="16" t="s">
        <v>165</v>
      </c>
      <c r="BM165" s="238" t="s">
        <v>3003</v>
      </c>
    </row>
    <row r="166" s="2" customFormat="1">
      <c r="A166" s="37"/>
      <c r="B166" s="38"/>
      <c r="C166" s="39"/>
      <c r="D166" s="240" t="s">
        <v>167</v>
      </c>
      <c r="E166" s="39"/>
      <c r="F166" s="241" t="s">
        <v>3002</v>
      </c>
      <c r="G166" s="39"/>
      <c r="H166" s="39"/>
      <c r="I166" s="242"/>
      <c r="J166" s="39"/>
      <c r="K166" s="39"/>
      <c r="L166" s="43"/>
      <c r="M166" s="268"/>
      <c r="N166" s="269"/>
      <c r="O166" s="270"/>
      <c r="P166" s="270"/>
      <c r="Q166" s="270"/>
      <c r="R166" s="270"/>
      <c r="S166" s="270"/>
      <c r="T166" s="27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</v>
      </c>
      <c r="AU166" s="16" t="s">
        <v>85</v>
      </c>
    </row>
    <row r="167" s="2" customFormat="1" ht="6.96" customHeight="1">
      <c r="A167" s="37"/>
      <c r="B167" s="65"/>
      <c r="C167" s="66"/>
      <c r="D167" s="66"/>
      <c r="E167" s="66"/>
      <c r="F167" s="66"/>
      <c r="G167" s="66"/>
      <c r="H167" s="66"/>
      <c r="I167" s="66"/>
      <c r="J167" s="66"/>
      <c r="K167" s="66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FoPkUq4tW0NzD93RU38sFFD4z0YThlkw8/oq4xnCHMcib2assosWS+jF8tUjvi+43f1ZrBlIdNI6ZaMzkd04hA==" hashValue="jUIa7AY2cKo4nSHP3WQOotNDnaHKtiLJeQ9zEuurUZvYqWV8xftRfLRb1tI9CbeTX07zgjtIZ5vRjkL1/nxrWw==" algorithmName="SHA-512" password="CC4E"/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1" customFormat="1" ht="12" customHeight="1">
      <c r="B8" s="19"/>
      <c r="D8" s="149" t="s">
        <v>125</v>
      </c>
      <c r="L8" s="19"/>
    </row>
    <row r="9" hidden="1" s="2" customFormat="1" ht="16.5" customHeight="1">
      <c r="A9" s="37"/>
      <c r="B9" s="43"/>
      <c r="C9" s="37"/>
      <c r="D9" s="37"/>
      <c r="E9" s="150" t="s">
        <v>126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128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ROUND(J129,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ROUND((SUM(BE129:BE191)),  2)</f>
        <v>0</v>
      </c>
      <c r="G35" s="37"/>
      <c r="H35" s="37"/>
      <c r="I35" s="163">
        <v>0.20999999999999999</v>
      </c>
      <c r="J35" s="162">
        <f>ROUND(((SUM(BE129:BE191))*I35),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ROUND((SUM(BF129:BF191)),  2)</f>
        <v>0</v>
      </c>
      <c r="G36" s="37"/>
      <c r="H36" s="37"/>
      <c r="I36" s="163">
        <v>0.14999999999999999</v>
      </c>
      <c r="J36" s="162">
        <f>ROUND(((SUM(BF129:BF191))*I36),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ROUND((SUM(BG129:BG191)),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ROUND((SUM(BH129:BH191)),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ROUND((SUM(BI129:BI191)),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126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01 - 1 - stávající kotelna ZŠ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Dačice</v>
      </c>
      <c r="G91" s="39"/>
      <c r="H91" s="39"/>
      <c r="I91" s="31" t="s">
        <v>22</v>
      </c>
      <c r="J91" s="78" t="str">
        <f>IF(J14="","",J14)</f>
        <v>31. 1. 2023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Dačice</v>
      </c>
      <c r="G93" s="39"/>
      <c r="H93" s="39"/>
      <c r="I93" s="31" t="s">
        <v>30</v>
      </c>
      <c r="J93" s="35" t="str">
        <f>E23</f>
        <v>Karel Mandelík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135</v>
      </c>
      <c r="E100" s="195"/>
      <c r="F100" s="195"/>
      <c r="G100" s="195"/>
      <c r="H100" s="195"/>
      <c r="I100" s="195"/>
      <c r="J100" s="196">
        <f>J131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136</v>
      </c>
      <c r="E101" s="195"/>
      <c r="F101" s="195"/>
      <c r="G101" s="195"/>
      <c r="H101" s="195"/>
      <c r="I101" s="195"/>
      <c r="J101" s="196">
        <f>J137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137</v>
      </c>
      <c r="E102" s="195"/>
      <c r="F102" s="195"/>
      <c r="G102" s="195"/>
      <c r="H102" s="195"/>
      <c r="I102" s="195"/>
      <c r="J102" s="196">
        <f>J143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138</v>
      </c>
      <c r="E103" s="195"/>
      <c r="F103" s="195"/>
      <c r="G103" s="195"/>
      <c r="H103" s="195"/>
      <c r="I103" s="195"/>
      <c r="J103" s="196">
        <f>J159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7"/>
      <c r="C104" s="188"/>
      <c r="D104" s="189" t="s">
        <v>139</v>
      </c>
      <c r="E104" s="190"/>
      <c r="F104" s="190"/>
      <c r="G104" s="190"/>
      <c r="H104" s="190"/>
      <c r="I104" s="190"/>
      <c r="J104" s="191">
        <f>J162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3"/>
      <c r="C105" s="132"/>
      <c r="D105" s="194" t="s">
        <v>140</v>
      </c>
      <c r="E105" s="195"/>
      <c r="F105" s="195"/>
      <c r="G105" s="195"/>
      <c r="H105" s="195"/>
      <c r="I105" s="195"/>
      <c r="J105" s="196">
        <f>J163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141</v>
      </c>
      <c r="E106" s="195"/>
      <c r="F106" s="195"/>
      <c r="G106" s="195"/>
      <c r="H106" s="195"/>
      <c r="I106" s="195"/>
      <c r="J106" s="196">
        <f>J168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142</v>
      </c>
      <c r="E107" s="195"/>
      <c r="F107" s="195"/>
      <c r="G107" s="195"/>
      <c r="H107" s="195"/>
      <c r="I107" s="195"/>
      <c r="J107" s="196">
        <f>J177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143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Vytápění ZŠ B. Němcové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125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126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127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SO 01 - 1 - stávající kotelna ZŠ - stavební část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F14</f>
        <v>Dačice</v>
      </c>
      <c r="G123" s="39"/>
      <c r="H123" s="39"/>
      <c r="I123" s="31" t="s">
        <v>22</v>
      </c>
      <c r="J123" s="78" t="str">
        <f>IF(J14="","",J14)</f>
        <v>31. 1. 2023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E17</f>
        <v>Město Dačice</v>
      </c>
      <c r="G125" s="39"/>
      <c r="H125" s="39"/>
      <c r="I125" s="31" t="s">
        <v>30</v>
      </c>
      <c r="J125" s="35" t="str">
        <f>E23</f>
        <v>Karel Mandelík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9"/>
      <c r="E126" s="39"/>
      <c r="F126" s="26" t="str">
        <f>IF(E20="","",E20)</f>
        <v>Vyplň údaj</v>
      </c>
      <c r="G126" s="39"/>
      <c r="H126" s="39"/>
      <c r="I126" s="31" t="s">
        <v>33</v>
      </c>
      <c r="J126" s="35" t="str">
        <f>E26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144</v>
      </c>
      <c r="D128" s="201" t="s">
        <v>61</v>
      </c>
      <c r="E128" s="201" t="s">
        <v>57</v>
      </c>
      <c r="F128" s="201" t="s">
        <v>58</v>
      </c>
      <c r="G128" s="201" t="s">
        <v>145</v>
      </c>
      <c r="H128" s="201" t="s">
        <v>146</v>
      </c>
      <c r="I128" s="201" t="s">
        <v>147</v>
      </c>
      <c r="J128" s="202" t="s">
        <v>131</v>
      </c>
      <c r="K128" s="203" t="s">
        <v>148</v>
      </c>
      <c r="L128" s="204"/>
      <c r="M128" s="99" t="s">
        <v>1</v>
      </c>
      <c r="N128" s="100" t="s">
        <v>40</v>
      </c>
      <c r="O128" s="100" t="s">
        <v>149</v>
      </c>
      <c r="P128" s="100" t="s">
        <v>150</v>
      </c>
      <c r="Q128" s="100" t="s">
        <v>151</v>
      </c>
      <c r="R128" s="100" t="s">
        <v>152</v>
      </c>
      <c r="S128" s="100" t="s">
        <v>153</v>
      </c>
      <c r="T128" s="101" t="s">
        <v>154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155</v>
      </c>
      <c r="D129" s="39"/>
      <c r="E129" s="39"/>
      <c r="F129" s="39"/>
      <c r="G129" s="39"/>
      <c r="H129" s="39"/>
      <c r="I129" s="39"/>
      <c r="J129" s="205">
        <f>BK129</f>
        <v>0</v>
      </c>
      <c r="K129" s="39"/>
      <c r="L129" s="43"/>
      <c r="M129" s="102"/>
      <c r="N129" s="206"/>
      <c r="O129" s="103"/>
      <c r="P129" s="207">
        <f>P130+P162</f>
        <v>0</v>
      </c>
      <c r="Q129" s="103"/>
      <c r="R129" s="207">
        <f>R130+R162</f>
        <v>1.8286012199999999</v>
      </c>
      <c r="S129" s="103"/>
      <c r="T129" s="208">
        <f>T130+T162</f>
        <v>1.9658375000000001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133</v>
      </c>
      <c r="BK129" s="209">
        <f>BK130+BK162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156</v>
      </c>
      <c r="F130" s="213" t="s">
        <v>157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P131+P137+P143+P159</f>
        <v>0</v>
      </c>
      <c r="Q130" s="218"/>
      <c r="R130" s="219">
        <f>R131+R137+R143+R159</f>
        <v>1.29087222</v>
      </c>
      <c r="S130" s="218"/>
      <c r="T130" s="220">
        <f>T131+T137+T143+T159</f>
        <v>1.8946500000000002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75</v>
      </c>
      <c r="AU130" s="222" t="s">
        <v>76</v>
      </c>
      <c r="AY130" s="221" t="s">
        <v>158</v>
      </c>
      <c r="BK130" s="223">
        <f>BK131+BK137+BK143+BK159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159</v>
      </c>
      <c r="F131" s="224" t="s">
        <v>160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SUM(P132:P136)</f>
        <v>0</v>
      </c>
      <c r="Q131" s="218"/>
      <c r="R131" s="219">
        <f>SUM(R132:R136)</f>
        <v>1.29087222</v>
      </c>
      <c r="S131" s="218"/>
      <c r="T131" s="220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83</v>
      </c>
      <c r="AT131" s="222" t="s">
        <v>75</v>
      </c>
      <c r="AU131" s="222" t="s">
        <v>83</v>
      </c>
      <c r="AY131" s="221" t="s">
        <v>158</v>
      </c>
      <c r="BK131" s="223">
        <f>SUM(BK132:BK136)</f>
        <v>0</v>
      </c>
    </row>
    <row r="132" s="2" customFormat="1" ht="24.15" customHeight="1">
      <c r="A132" s="37"/>
      <c r="B132" s="38"/>
      <c r="C132" s="226" t="s">
        <v>83</v>
      </c>
      <c r="D132" s="226" t="s">
        <v>161</v>
      </c>
      <c r="E132" s="227" t="s">
        <v>162</v>
      </c>
      <c r="F132" s="228" t="s">
        <v>163</v>
      </c>
      <c r="G132" s="229" t="s">
        <v>164</v>
      </c>
      <c r="H132" s="230">
        <v>0.56100000000000005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2.3010199999999998</v>
      </c>
      <c r="R132" s="236">
        <f>Q132*H132</f>
        <v>1.29087222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165</v>
      </c>
      <c r="AT132" s="238" t="s">
        <v>161</v>
      </c>
      <c r="AU132" s="238" t="s">
        <v>85</v>
      </c>
      <c r="AY132" s="16" t="s">
        <v>158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83</v>
      </c>
      <c r="BK132" s="239">
        <f>ROUND(I132*H132,2)</f>
        <v>0</v>
      </c>
      <c r="BL132" s="16" t="s">
        <v>165</v>
      </c>
      <c r="BM132" s="238" t="s">
        <v>166</v>
      </c>
    </row>
    <row r="133" s="2" customFormat="1">
      <c r="A133" s="37"/>
      <c r="B133" s="38"/>
      <c r="C133" s="39"/>
      <c r="D133" s="240" t="s">
        <v>167</v>
      </c>
      <c r="E133" s="39"/>
      <c r="F133" s="241" t="s">
        <v>168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167</v>
      </c>
      <c r="AU133" s="16" t="s">
        <v>85</v>
      </c>
    </row>
    <row r="134" s="13" customFormat="1">
      <c r="A134" s="13"/>
      <c r="B134" s="245"/>
      <c r="C134" s="246"/>
      <c r="D134" s="240" t="s">
        <v>169</v>
      </c>
      <c r="E134" s="247" t="s">
        <v>1</v>
      </c>
      <c r="F134" s="248" t="s">
        <v>170</v>
      </c>
      <c r="G134" s="246"/>
      <c r="H134" s="249">
        <v>0.56100000000000005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169</v>
      </c>
      <c r="AU134" s="255" t="s">
        <v>85</v>
      </c>
      <c r="AV134" s="13" t="s">
        <v>85</v>
      </c>
      <c r="AW134" s="13" t="s">
        <v>32</v>
      </c>
      <c r="AX134" s="13" t="s">
        <v>83</v>
      </c>
      <c r="AY134" s="255" t="s">
        <v>158</v>
      </c>
    </row>
    <row r="135" s="2" customFormat="1" ht="21.75" customHeight="1">
      <c r="A135" s="37"/>
      <c r="B135" s="38"/>
      <c r="C135" s="226" t="s">
        <v>85</v>
      </c>
      <c r="D135" s="226" t="s">
        <v>161</v>
      </c>
      <c r="E135" s="227" t="s">
        <v>171</v>
      </c>
      <c r="F135" s="228" t="s">
        <v>172</v>
      </c>
      <c r="G135" s="229" t="s">
        <v>173</v>
      </c>
      <c r="H135" s="230">
        <v>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165</v>
      </c>
      <c r="AT135" s="238" t="s">
        <v>161</v>
      </c>
      <c r="AU135" s="238" t="s">
        <v>85</v>
      </c>
      <c r="AY135" s="16" t="s">
        <v>158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165</v>
      </c>
      <c r="BM135" s="238" t="s">
        <v>174</v>
      </c>
    </row>
    <row r="136" s="2" customFormat="1">
      <c r="A136" s="37"/>
      <c r="B136" s="38"/>
      <c r="C136" s="39"/>
      <c r="D136" s="240" t="s">
        <v>167</v>
      </c>
      <c r="E136" s="39"/>
      <c r="F136" s="241" t="s">
        <v>172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85</v>
      </c>
    </row>
    <row r="137" s="12" customFormat="1" ht="22.8" customHeight="1">
      <c r="A137" s="12"/>
      <c r="B137" s="210"/>
      <c r="C137" s="211"/>
      <c r="D137" s="212" t="s">
        <v>75</v>
      </c>
      <c r="E137" s="224" t="s">
        <v>175</v>
      </c>
      <c r="F137" s="224" t="s">
        <v>176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SUM(P138:P142)</f>
        <v>0</v>
      </c>
      <c r="Q137" s="218"/>
      <c r="R137" s="219">
        <f>SUM(R138:R142)</f>
        <v>0</v>
      </c>
      <c r="S137" s="218"/>
      <c r="T137" s="220">
        <f>SUM(T138:T142)</f>
        <v>1.8946500000000002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83</v>
      </c>
      <c r="AT137" s="222" t="s">
        <v>75</v>
      </c>
      <c r="AU137" s="222" t="s">
        <v>83</v>
      </c>
      <c r="AY137" s="221" t="s">
        <v>158</v>
      </c>
      <c r="BK137" s="223">
        <f>SUM(BK138:BK142)</f>
        <v>0</v>
      </c>
    </row>
    <row r="138" s="2" customFormat="1" ht="37.8" customHeight="1">
      <c r="A138" s="37"/>
      <c r="B138" s="38"/>
      <c r="C138" s="226" t="s">
        <v>177</v>
      </c>
      <c r="D138" s="226" t="s">
        <v>161</v>
      </c>
      <c r="E138" s="227" t="s">
        <v>178</v>
      </c>
      <c r="F138" s="228" t="s">
        <v>179</v>
      </c>
      <c r="G138" s="229" t="s">
        <v>164</v>
      </c>
      <c r="H138" s="230">
        <v>0.84999999999999998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2.2000000000000002</v>
      </c>
      <c r="T138" s="237">
        <f>S138*H138</f>
        <v>1.8700000000000001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165</v>
      </c>
      <c r="AT138" s="238" t="s">
        <v>161</v>
      </c>
      <c r="AU138" s="238" t="s">
        <v>85</v>
      </c>
      <c r="AY138" s="16" t="s">
        <v>158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83</v>
      </c>
      <c r="BK138" s="239">
        <f>ROUND(I138*H138,2)</f>
        <v>0</v>
      </c>
      <c r="BL138" s="16" t="s">
        <v>165</v>
      </c>
      <c r="BM138" s="238" t="s">
        <v>180</v>
      </c>
    </row>
    <row r="139" s="2" customFormat="1">
      <c r="A139" s="37"/>
      <c r="B139" s="38"/>
      <c r="C139" s="39"/>
      <c r="D139" s="240" t="s">
        <v>167</v>
      </c>
      <c r="E139" s="39"/>
      <c r="F139" s="241" t="s">
        <v>181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167</v>
      </c>
      <c r="AU139" s="16" t="s">
        <v>85</v>
      </c>
    </row>
    <row r="140" s="13" customFormat="1">
      <c r="A140" s="13"/>
      <c r="B140" s="245"/>
      <c r="C140" s="246"/>
      <c r="D140" s="240" t="s">
        <v>169</v>
      </c>
      <c r="E140" s="247" t="s">
        <v>1</v>
      </c>
      <c r="F140" s="248" t="s">
        <v>182</v>
      </c>
      <c r="G140" s="246"/>
      <c r="H140" s="249">
        <v>0.84999999999999998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169</v>
      </c>
      <c r="AU140" s="255" t="s">
        <v>85</v>
      </c>
      <c r="AV140" s="13" t="s">
        <v>85</v>
      </c>
      <c r="AW140" s="13" t="s">
        <v>32</v>
      </c>
      <c r="AX140" s="13" t="s">
        <v>83</v>
      </c>
      <c r="AY140" s="255" t="s">
        <v>158</v>
      </c>
    </row>
    <row r="141" s="2" customFormat="1" ht="33" customHeight="1">
      <c r="A141" s="37"/>
      <c r="B141" s="38"/>
      <c r="C141" s="226" t="s">
        <v>165</v>
      </c>
      <c r="D141" s="226" t="s">
        <v>161</v>
      </c>
      <c r="E141" s="227" t="s">
        <v>183</v>
      </c>
      <c r="F141" s="228" t="s">
        <v>184</v>
      </c>
      <c r="G141" s="229" t="s">
        <v>164</v>
      </c>
      <c r="H141" s="230">
        <v>0.84999999999999998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0.029000000000000001</v>
      </c>
      <c r="T141" s="237">
        <f>S141*H141</f>
        <v>0.024650000000000002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165</v>
      </c>
      <c r="AT141" s="238" t="s">
        <v>161</v>
      </c>
      <c r="AU141" s="238" t="s">
        <v>85</v>
      </c>
      <c r="AY141" s="16" t="s">
        <v>158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83</v>
      </c>
      <c r="BK141" s="239">
        <f>ROUND(I141*H141,2)</f>
        <v>0</v>
      </c>
      <c r="BL141" s="16" t="s">
        <v>165</v>
      </c>
      <c r="BM141" s="238" t="s">
        <v>185</v>
      </c>
    </row>
    <row r="142" s="2" customFormat="1">
      <c r="A142" s="37"/>
      <c r="B142" s="38"/>
      <c r="C142" s="39"/>
      <c r="D142" s="240" t="s">
        <v>167</v>
      </c>
      <c r="E142" s="39"/>
      <c r="F142" s="241" t="s">
        <v>186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85</v>
      </c>
    </row>
    <row r="143" s="12" customFormat="1" ht="22.8" customHeight="1">
      <c r="A143" s="12"/>
      <c r="B143" s="210"/>
      <c r="C143" s="211"/>
      <c r="D143" s="212" t="s">
        <v>75</v>
      </c>
      <c r="E143" s="224" t="s">
        <v>187</v>
      </c>
      <c r="F143" s="224" t="s">
        <v>188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SUM(P144:P158)</f>
        <v>0</v>
      </c>
      <c r="Q143" s="218"/>
      <c r="R143" s="219">
        <f>SUM(R144:R158)</f>
        <v>0</v>
      </c>
      <c r="S143" s="218"/>
      <c r="T143" s="220">
        <f>SUM(T144:T158)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83</v>
      </c>
      <c r="AT143" s="222" t="s">
        <v>75</v>
      </c>
      <c r="AU143" s="222" t="s">
        <v>83</v>
      </c>
      <c r="AY143" s="221" t="s">
        <v>158</v>
      </c>
      <c r="BK143" s="223">
        <f>SUM(BK144:BK158)</f>
        <v>0</v>
      </c>
    </row>
    <row r="144" s="2" customFormat="1" ht="24.15" customHeight="1">
      <c r="A144" s="37"/>
      <c r="B144" s="38"/>
      <c r="C144" s="226" t="s">
        <v>189</v>
      </c>
      <c r="D144" s="226" t="s">
        <v>161</v>
      </c>
      <c r="E144" s="227" t="s">
        <v>190</v>
      </c>
      <c r="F144" s="228" t="s">
        <v>191</v>
      </c>
      <c r="G144" s="229" t="s">
        <v>192</v>
      </c>
      <c r="H144" s="230">
        <v>1.966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165</v>
      </c>
      <c r="AT144" s="238" t="s">
        <v>161</v>
      </c>
      <c r="AU144" s="238" t="s">
        <v>85</v>
      </c>
      <c r="AY144" s="16" t="s">
        <v>158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83</v>
      </c>
      <c r="BK144" s="239">
        <f>ROUND(I144*H144,2)</f>
        <v>0</v>
      </c>
      <c r="BL144" s="16" t="s">
        <v>165</v>
      </c>
      <c r="BM144" s="238" t="s">
        <v>193</v>
      </c>
    </row>
    <row r="145" s="2" customFormat="1">
      <c r="A145" s="37"/>
      <c r="B145" s="38"/>
      <c r="C145" s="39"/>
      <c r="D145" s="240" t="s">
        <v>167</v>
      </c>
      <c r="E145" s="39"/>
      <c r="F145" s="241" t="s">
        <v>194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167</v>
      </c>
      <c r="AU145" s="16" t="s">
        <v>85</v>
      </c>
    </row>
    <row r="146" s="2" customFormat="1" ht="24.15" customHeight="1">
      <c r="A146" s="37"/>
      <c r="B146" s="38"/>
      <c r="C146" s="226" t="s">
        <v>159</v>
      </c>
      <c r="D146" s="226" t="s">
        <v>161</v>
      </c>
      <c r="E146" s="227" t="s">
        <v>190</v>
      </c>
      <c r="F146" s="228" t="s">
        <v>191</v>
      </c>
      <c r="G146" s="229" t="s">
        <v>192</v>
      </c>
      <c r="H146" s="230">
        <v>1.966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165</v>
      </c>
      <c r="AT146" s="238" t="s">
        <v>161</v>
      </c>
      <c r="AU146" s="238" t="s">
        <v>85</v>
      </c>
      <c r="AY146" s="16" t="s">
        <v>158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83</v>
      </c>
      <c r="BK146" s="239">
        <f>ROUND(I146*H146,2)</f>
        <v>0</v>
      </c>
      <c r="BL146" s="16" t="s">
        <v>165</v>
      </c>
      <c r="BM146" s="238" t="s">
        <v>195</v>
      </c>
    </row>
    <row r="147" s="2" customFormat="1">
      <c r="A147" s="37"/>
      <c r="B147" s="38"/>
      <c r="C147" s="39"/>
      <c r="D147" s="240" t="s">
        <v>167</v>
      </c>
      <c r="E147" s="39"/>
      <c r="F147" s="241" t="s">
        <v>194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85</v>
      </c>
    </row>
    <row r="148" s="2" customFormat="1" ht="33" customHeight="1">
      <c r="A148" s="37"/>
      <c r="B148" s="38"/>
      <c r="C148" s="226" t="s">
        <v>196</v>
      </c>
      <c r="D148" s="226" t="s">
        <v>161</v>
      </c>
      <c r="E148" s="227" t="s">
        <v>197</v>
      </c>
      <c r="F148" s="228" t="s">
        <v>198</v>
      </c>
      <c r="G148" s="229" t="s">
        <v>192</v>
      </c>
      <c r="H148" s="230">
        <v>1.966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165</v>
      </c>
      <c r="AT148" s="238" t="s">
        <v>161</v>
      </c>
      <c r="AU148" s="238" t="s">
        <v>85</v>
      </c>
      <c r="AY148" s="16" t="s">
        <v>158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83</v>
      </c>
      <c r="BK148" s="239">
        <f>ROUND(I148*H148,2)</f>
        <v>0</v>
      </c>
      <c r="BL148" s="16" t="s">
        <v>165</v>
      </c>
      <c r="BM148" s="238" t="s">
        <v>199</v>
      </c>
    </row>
    <row r="149" s="2" customFormat="1">
      <c r="A149" s="37"/>
      <c r="B149" s="38"/>
      <c r="C149" s="39"/>
      <c r="D149" s="240" t="s">
        <v>167</v>
      </c>
      <c r="E149" s="39"/>
      <c r="F149" s="241" t="s">
        <v>200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167</v>
      </c>
      <c r="AU149" s="16" t="s">
        <v>85</v>
      </c>
    </row>
    <row r="150" s="2" customFormat="1" ht="24.15" customHeight="1">
      <c r="A150" s="37"/>
      <c r="B150" s="38"/>
      <c r="C150" s="226" t="s">
        <v>201</v>
      </c>
      <c r="D150" s="226" t="s">
        <v>161</v>
      </c>
      <c r="E150" s="227" t="s">
        <v>202</v>
      </c>
      <c r="F150" s="228" t="s">
        <v>203</v>
      </c>
      <c r="G150" s="229" t="s">
        <v>192</v>
      </c>
      <c r="H150" s="230">
        <v>1.966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165</v>
      </c>
      <c r="AT150" s="238" t="s">
        <v>161</v>
      </c>
      <c r="AU150" s="238" t="s">
        <v>85</v>
      </c>
      <c r="AY150" s="16" t="s">
        <v>158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83</v>
      </c>
      <c r="BK150" s="239">
        <f>ROUND(I150*H150,2)</f>
        <v>0</v>
      </c>
      <c r="BL150" s="16" t="s">
        <v>165</v>
      </c>
      <c r="BM150" s="238" t="s">
        <v>204</v>
      </c>
    </row>
    <row r="151" s="2" customFormat="1">
      <c r="A151" s="37"/>
      <c r="B151" s="38"/>
      <c r="C151" s="39"/>
      <c r="D151" s="240" t="s">
        <v>167</v>
      </c>
      <c r="E151" s="39"/>
      <c r="F151" s="241" t="s">
        <v>205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167</v>
      </c>
      <c r="AU151" s="16" t="s">
        <v>85</v>
      </c>
    </row>
    <row r="152" s="2" customFormat="1" ht="24.15" customHeight="1">
      <c r="A152" s="37"/>
      <c r="B152" s="38"/>
      <c r="C152" s="226" t="s">
        <v>175</v>
      </c>
      <c r="D152" s="226" t="s">
        <v>161</v>
      </c>
      <c r="E152" s="227" t="s">
        <v>206</v>
      </c>
      <c r="F152" s="228" t="s">
        <v>207</v>
      </c>
      <c r="G152" s="229" t="s">
        <v>192</v>
      </c>
      <c r="H152" s="230">
        <v>7.8639999999999999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165</v>
      </c>
      <c r="AT152" s="238" t="s">
        <v>161</v>
      </c>
      <c r="AU152" s="238" t="s">
        <v>85</v>
      </c>
      <c r="AY152" s="16" t="s">
        <v>158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165</v>
      </c>
      <c r="BM152" s="238" t="s">
        <v>208</v>
      </c>
    </row>
    <row r="153" s="2" customFormat="1">
      <c r="A153" s="37"/>
      <c r="B153" s="38"/>
      <c r="C153" s="39"/>
      <c r="D153" s="240" t="s">
        <v>167</v>
      </c>
      <c r="E153" s="39"/>
      <c r="F153" s="241" t="s">
        <v>209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85</v>
      </c>
    </row>
    <row r="154" s="13" customFormat="1">
      <c r="A154" s="13"/>
      <c r="B154" s="245"/>
      <c r="C154" s="246"/>
      <c r="D154" s="240" t="s">
        <v>169</v>
      </c>
      <c r="E154" s="246"/>
      <c r="F154" s="248" t="s">
        <v>210</v>
      </c>
      <c r="G154" s="246"/>
      <c r="H154" s="249">
        <v>7.8639999999999999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169</v>
      </c>
      <c r="AU154" s="255" t="s">
        <v>85</v>
      </c>
      <c r="AV154" s="13" t="s">
        <v>85</v>
      </c>
      <c r="AW154" s="13" t="s">
        <v>4</v>
      </c>
      <c r="AX154" s="13" t="s">
        <v>83</v>
      </c>
      <c r="AY154" s="255" t="s">
        <v>158</v>
      </c>
    </row>
    <row r="155" s="2" customFormat="1" ht="33" customHeight="1">
      <c r="A155" s="37"/>
      <c r="B155" s="38"/>
      <c r="C155" s="226" t="s">
        <v>211</v>
      </c>
      <c r="D155" s="226" t="s">
        <v>161</v>
      </c>
      <c r="E155" s="227" t="s">
        <v>212</v>
      </c>
      <c r="F155" s="228" t="s">
        <v>213</v>
      </c>
      <c r="G155" s="229" t="s">
        <v>192</v>
      </c>
      <c r="H155" s="230">
        <v>1.895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165</v>
      </c>
      <c r="AT155" s="238" t="s">
        <v>161</v>
      </c>
      <c r="AU155" s="238" t="s">
        <v>85</v>
      </c>
      <c r="AY155" s="16" t="s">
        <v>158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165</v>
      </c>
      <c r="BM155" s="238" t="s">
        <v>214</v>
      </c>
    </row>
    <row r="156" s="2" customFormat="1">
      <c r="A156" s="37"/>
      <c r="B156" s="38"/>
      <c r="C156" s="39"/>
      <c r="D156" s="240" t="s">
        <v>167</v>
      </c>
      <c r="E156" s="39"/>
      <c r="F156" s="241" t="s">
        <v>215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85</v>
      </c>
    </row>
    <row r="157" s="2" customFormat="1" ht="33" customHeight="1">
      <c r="A157" s="37"/>
      <c r="B157" s="38"/>
      <c r="C157" s="226" t="s">
        <v>216</v>
      </c>
      <c r="D157" s="226" t="s">
        <v>161</v>
      </c>
      <c r="E157" s="227" t="s">
        <v>217</v>
      </c>
      <c r="F157" s="228" t="s">
        <v>218</v>
      </c>
      <c r="G157" s="229" t="s">
        <v>192</v>
      </c>
      <c r="H157" s="230">
        <v>0.070999999999999994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165</v>
      </c>
      <c r="AT157" s="238" t="s">
        <v>161</v>
      </c>
      <c r="AU157" s="238" t="s">
        <v>85</v>
      </c>
      <c r="AY157" s="16" t="s">
        <v>158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83</v>
      </c>
      <c r="BK157" s="239">
        <f>ROUND(I157*H157,2)</f>
        <v>0</v>
      </c>
      <c r="BL157" s="16" t="s">
        <v>165</v>
      </c>
      <c r="BM157" s="238" t="s">
        <v>219</v>
      </c>
    </row>
    <row r="158" s="2" customFormat="1">
      <c r="A158" s="37"/>
      <c r="B158" s="38"/>
      <c r="C158" s="39"/>
      <c r="D158" s="240" t="s">
        <v>167</v>
      </c>
      <c r="E158" s="39"/>
      <c r="F158" s="241" t="s">
        <v>220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167</v>
      </c>
      <c r="AU158" s="16" t="s">
        <v>85</v>
      </c>
    </row>
    <row r="159" s="12" customFormat="1" ht="22.8" customHeight="1">
      <c r="A159" s="12"/>
      <c r="B159" s="210"/>
      <c r="C159" s="211"/>
      <c r="D159" s="212" t="s">
        <v>75</v>
      </c>
      <c r="E159" s="224" t="s">
        <v>221</v>
      </c>
      <c r="F159" s="224" t="s">
        <v>222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SUM(P160:P161)</f>
        <v>0</v>
      </c>
      <c r="Q159" s="218"/>
      <c r="R159" s="219">
        <f>SUM(R160:R161)</f>
        <v>0</v>
      </c>
      <c r="S159" s="218"/>
      <c r="T159" s="220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83</v>
      </c>
      <c r="AT159" s="222" t="s">
        <v>75</v>
      </c>
      <c r="AU159" s="222" t="s">
        <v>83</v>
      </c>
      <c r="AY159" s="221" t="s">
        <v>158</v>
      </c>
      <c r="BK159" s="223">
        <f>SUM(BK160:BK161)</f>
        <v>0</v>
      </c>
    </row>
    <row r="160" s="2" customFormat="1" ht="16.5" customHeight="1">
      <c r="A160" s="37"/>
      <c r="B160" s="38"/>
      <c r="C160" s="226" t="s">
        <v>223</v>
      </c>
      <c r="D160" s="226" t="s">
        <v>161</v>
      </c>
      <c r="E160" s="227" t="s">
        <v>224</v>
      </c>
      <c r="F160" s="228" t="s">
        <v>225</v>
      </c>
      <c r="G160" s="229" t="s">
        <v>192</v>
      </c>
      <c r="H160" s="230">
        <v>1.2909999999999999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165</v>
      </c>
      <c r="AT160" s="238" t="s">
        <v>161</v>
      </c>
      <c r="AU160" s="238" t="s">
        <v>85</v>
      </c>
      <c r="AY160" s="16" t="s">
        <v>158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165</v>
      </c>
      <c r="BM160" s="238" t="s">
        <v>226</v>
      </c>
    </row>
    <row r="161" s="2" customFormat="1">
      <c r="A161" s="37"/>
      <c r="B161" s="38"/>
      <c r="C161" s="39"/>
      <c r="D161" s="240" t="s">
        <v>167</v>
      </c>
      <c r="E161" s="39"/>
      <c r="F161" s="241" t="s">
        <v>227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167</v>
      </c>
      <c r="AU161" s="16" t="s">
        <v>85</v>
      </c>
    </row>
    <row r="162" s="12" customFormat="1" ht="25.92" customHeight="1">
      <c r="A162" s="12"/>
      <c r="B162" s="210"/>
      <c r="C162" s="211"/>
      <c r="D162" s="212" t="s">
        <v>75</v>
      </c>
      <c r="E162" s="213" t="s">
        <v>228</v>
      </c>
      <c r="F162" s="213" t="s">
        <v>229</v>
      </c>
      <c r="G162" s="211"/>
      <c r="H162" s="211"/>
      <c r="I162" s="214"/>
      <c r="J162" s="215">
        <f>BK162</f>
        <v>0</v>
      </c>
      <c r="K162" s="211"/>
      <c r="L162" s="216"/>
      <c r="M162" s="217"/>
      <c r="N162" s="218"/>
      <c r="O162" s="218"/>
      <c r="P162" s="219">
        <f>P163+P168+P177</f>
        <v>0</v>
      </c>
      <c r="Q162" s="218"/>
      <c r="R162" s="219">
        <f>R163+R168+R177</f>
        <v>0.53772900000000001</v>
      </c>
      <c r="S162" s="218"/>
      <c r="T162" s="220">
        <f>T163+T168+T177</f>
        <v>0.071187500000000001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85</v>
      </c>
      <c r="AT162" s="222" t="s">
        <v>75</v>
      </c>
      <c r="AU162" s="222" t="s">
        <v>76</v>
      </c>
      <c r="AY162" s="221" t="s">
        <v>158</v>
      </c>
      <c r="BK162" s="223">
        <f>BK163+BK168+BK177</f>
        <v>0</v>
      </c>
    </row>
    <row r="163" s="12" customFormat="1" ht="22.8" customHeight="1">
      <c r="A163" s="12"/>
      <c r="B163" s="210"/>
      <c r="C163" s="211"/>
      <c r="D163" s="212" t="s">
        <v>75</v>
      </c>
      <c r="E163" s="224" t="s">
        <v>230</v>
      </c>
      <c r="F163" s="224" t="s">
        <v>231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SUM(P164:P167)</f>
        <v>0</v>
      </c>
      <c r="Q163" s="218"/>
      <c r="R163" s="219">
        <f>SUM(R164:R167)</f>
        <v>0</v>
      </c>
      <c r="S163" s="218"/>
      <c r="T163" s="220">
        <f>SUM(T164:T167)</f>
        <v>0.071187500000000001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85</v>
      </c>
      <c r="AT163" s="222" t="s">
        <v>75</v>
      </c>
      <c r="AU163" s="222" t="s">
        <v>83</v>
      </c>
      <c r="AY163" s="221" t="s">
        <v>158</v>
      </c>
      <c r="BK163" s="223">
        <f>SUM(BK164:BK167)</f>
        <v>0</v>
      </c>
    </row>
    <row r="164" s="2" customFormat="1" ht="24.15" customHeight="1">
      <c r="A164" s="37"/>
      <c r="B164" s="38"/>
      <c r="C164" s="226" t="s">
        <v>232</v>
      </c>
      <c r="D164" s="226" t="s">
        <v>161</v>
      </c>
      <c r="E164" s="227" t="s">
        <v>233</v>
      </c>
      <c r="F164" s="228" t="s">
        <v>234</v>
      </c>
      <c r="G164" s="229" t="s">
        <v>235</v>
      </c>
      <c r="H164" s="230">
        <v>4.25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0.016750000000000001</v>
      </c>
      <c r="T164" s="237">
        <f>S164*H164</f>
        <v>0.071187500000000001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236</v>
      </c>
      <c r="AT164" s="238" t="s">
        <v>161</v>
      </c>
      <c r="AU164" s="238" t="s">
        <v>85</v>
      </c>
      <c r="AY164" s="16" t="s">
        <v>158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236</v>
      </c>
      <c r="BM164" s="238" t="s">
        <v>237</v>
      </c>
    </row>
    <row r="165" s="2" customFormat="1">
      <c r="A165" s="37"/>
      <c r="B165" s="38"/>
      <c r="C165" s="39"/>
      <c r="D165" s="240" t="s">
        <v>167</v>
      </c>
      <c r="E165" s="39"/>
      <c r="F165" s="241" t="s">
        <v>238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167</v>
      </c>
      <c r="AU165" s="16" t="s">
        <v>85</v>
      </c>
    </row>
    <row r="166" s="2" customFormat="1">
      <c r="A166" s="37"/>
      <c r="B166" s="38"/>
      <c r="C166" s="39"/>
      <c r="D166" s="240" t="s">
        <v>239</v>
      </c>
      <c r="E166" s="39"/>
      <c r="F166" s="256" t="s">
        <v>240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239</v>
      </c>
      <c r="AU166" s="16" t="s">
        <v>85</v>
      </c>
    </row>
    <row r="167" s="13" customFormat="1">
      <c r="A167" s="13"/>
      <c r="B167" s="245"/>
      <c r="C167" s="246"/>
      <c r="D167" s="240" t="s">
        <v>169</v>
      </c>
      <c r="E167" s="247" t="s">
        <v>1</v>
      </c>
      <c r="F167" s="248" t="s">
        <v>241</v>
      </c>
      <c r="G167" s="246"/>
      <c r="H167" s="249">
        <v>4.25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5" t="s">
        <v>169</v>
      </c>
      <c r="AU167" s="255" t="s">
        <v>85</v>
      </c>
      <c r="AV167" s="13" t="s">
        <v>85</v>
      </c>
      <c r="AW167" s="13" t="s">
        <v>32</v>
      </c>
      <c r="AX167" s="13" t="s">
        <v>83</v>
      </c>
      <c r="AY167" s="255" t="s">
        <v>158</v>
      </c>
    </row>
    <row r="168" s="12" customFormat="1" ht="22.8" customHeight="1">
      <c r="A168" s="12"/>
      <c r="B168" s="210"/>
      <c r="C168" s="211"/>
      <c r="D168" s="212" t="s">
        <v>75</v>
      </c>
      <c r="E168" s="224" t="s">
        <v>242</v>
      </c>
      <c r="F168" s="224" t="s">
        <v>243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SUM(P169:P176)</f>
        <v>0</v>
      </c>
      <c r="Q168" s="218"/>
      <c r="R168" s="219">
        <f>SUM(R169:R176)</f>
        <v>0.50362499999999999</v>
      </c>
      <c r="S168" s="218"/>
      <c r="T168" s="220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85</v>
      </c>
      <c r="AT168" s="222" t="s">
        <v>75</v>
      </c>
      <c r="AU168" s="222" t="s">
        <v>83</v>
      </c>
      <c r="AY168" s="221" t="s">
        <v>158</v>
      </c>
      <c r="BK168" s="223">
        <f>SUM(BK169:BK176)</f>
        <v>0</v>
      </c>
    </row>
    <row r="169" s="2" customFormat="1" ht="24.15" customHeight="1">
      <c r="A169" s="37"/>
      <c r="B169" s="38"/>
      <c r="C169" s="226" t="s">
        <v>8</v>
      </c>
      <c r="D169" s="226" t="s">
        <v>161</v>
      </c>
      <c r="E169" s="227" t="s">
        <v>244</v>
      </c>
      <c r="F169" s="228" t="s">
        <v>245</v>
      </c>
      <c r="G169" s="229" t="s">
        <v>235</v>
      </c>
      <c r="H169" s="230">
        <v>4.25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0.041500000000000002</v>
      </c>
      <c r="R169" s="236">
        <f>Q169*H169</f>
        <v>0.176375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236</v>
      </c>
      <c r="AT169" s="238" t="s">
        <v>161</v>
      </c>
      <c r="AU169" s="238" t="s">
        <v>85</v>
      </c>
      <c r="AY169" s="16" t="s">
        <v>158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83</v>
      </c>
      <c r="BK169" s="239">
        <f>ROUND(I169*H169,2)</f>
        <v>0</v>
      </c>
      <c r="BL169" s="16" t="s">
        <v>236</v>
      </c>
      <c r="BM169" s="238" t="s">
        <v>246</v>
      </c>
    </row>
    <row r="170" s="2" customFormat="1">
      <c r="A170" s="37"/>
      <c r="B170" s="38"/>
      <c r="C170" s="39"/>
      <c r="D170" s="240" t="s">
        <v>167</v>
      </c>
      <c r="E170" s="39"/>
      <c r="F170" s="241" t="s">
        <v>247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167</v>
      </c>
      <c r="AU170" s="16" t="s">
        <v>85</v>
      </c>
    </row>
    <row r="171" s="13" customFormat="1">
      <c r="A171" s="13"/>
      <c r="B171" s="245"/>
      <c r="C171" s="246"/>
      <c r="D171" s="240" t="s">
        <v>169</v>
      </c>
      <c r="E171" s="247" t="s">
        <v>1</v>
      </c>
      <c r="F171" s="248" t="s">
        <v>248</v>
      </c>
      <c r="G171" s="246"/>
      <c r="H171" s="249">
        <v>4.25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169</v>
      </c>
      <c r="AU171" s="255" t="s">
        <v>85</v>
      </c>
      <c r="AV171" s="13" t="s">
        <v>85</v>
      </c>
      <c r="AW171" s="13" t="s">
        <v>32</v>
      </c>
      <c r="AX171" s="13" t="s">
        <v>83</v>
      </c>
      <c r="AY171" s="255" t="s">
        <v>158</v>
      </c>
    </row>
    <row r="172" s="2" customFormat="1" ht="16.5" customHeight="1">
      <c r="A172" s="37"/>
      <c r="B172" s="38"/>
      <c r="C172" s="257" t="s">
        <v>236</v>
      </c>
      <c r="D172" s="257" t="s">
        <v>249</v>
      </c>
      <c r="E172" s="258" t="s">
        <v>250</v>
      </c>
      <c r="F172" s="259" t="s">
        <v>251</v>
      </c>
      <c r="G172" s="260" t="s">
        <v>235</v>
      </c>
      <c r="H172" s="261">
        <v>4.6749999999999998</v>
      </c>
      <c r="I172" s="262"/>
      <c r="J172" s="263">
        <f>ROUND(I172*H172,2)</f>
        <v>0</v>
      </c>
      <c r="K172" s="264"/>
      <c r="L172" s="265"/>
      <c r="M172" s="266" t="s">
        <v>1</v>
      </c>
      <c r="N172" s="267" t="s">
        <v>41</v>
      </c>
      <c r="O172" s="90"/>
      <c r="P172" s="236">
        <f>O172*H172</f>
        <v>0</v>
      </c>
      <c r="Q172" s="236">
        <v>0.070000000000000007</v>
      </c>
      <c r="R172" s="236">
        <f>Q172*H172</f>
        <v>0.32725000000000004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252</v>
      </c>
      <c r="AT172" s="238" t="s">
        <v>249</v>
      </c>
      <c r="AU172" s="238" t="s">
        <v>85</v>
      </c>
      <c r="AY172" s="16" t="s">
        <v>158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83</v>
      </c>
      <c r="BK172" s="239">
        <f>ROUND(I172*H172,2)</f>
        <v>0</v>
      </c>
      <c r="BL172" s="16" t="s">
        <v>236</v>
      </c>
      <c r="BM172" s="238" t="s">
        <v>253</v>
      </c>
    </row>
    <row r="173" s="2" customFormat="1">
      <c r="A173" s="37"/>
      <c r="B173" s="38"/>
      <c r="C173" s="39"/>
      <c r="D173" s="240" t="s">
        <v>167</v>
      </c>
      <c r="E173" s="39"/>
      <c r="F173" s="241" t="s">
        <v>251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167</v>
      </c>
      <c r="AU173" s="16" t="s">
        <v>85</v>
      </c>
    </row>
    <row r="174" s="13" customFormat="1">
      <c r="A174" s="13"/>
      <c r="B174" s="245"/>
      <c r="C174" s="246"/>
      <c r="D174" s="240" t="s">
        <v>169</v>
      </c>
      <c r="E174" s="246"/>
      <c r="F174" s="248" t="s">
        <v>254</v>
      </c>
      <c r="G174" s="246"/>
      <c r="H174" s="249">
        <v>4.6749999999999998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169</v>
      </c>
      <c r="AU174" s="255" t="s">
        <v>85</v>
      </c>
      <c r="AV174" s="13" t="s">
        <v>85</v>
      </c>
      <c r="AW174" s="13" t="s">
        <v>4</v>
      </c>
      <c r="AX174" s="13" t="s">
        <v>83</v>
      </c>
      <c r="AY174" s="255" t="s">
        <v>158</v>
      </c>
    </row>
    <row r="175" s="2" customFormat="1" ht="24.15" customHeight="1">
      <c r="A175" s="37"/>
      <c r="B175" s="38"/>
      <c r="C175" s="226" t="s">
        <v>255</v>
      </c>
      <c r="D175" s="226" t="s">
        <v>161</v>
      </c>
      <c r="E175" s="227" t="s">
        <v>256</v>
      </c>
      <c r="F175" s="228" t="s">
        <v>257</v>
      </c>
      <c r="G175" s="229" t="s">
        <v>235</v>
      </c>
      <c r="H175" s="230">
        <v>4.25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236</v>
      </c>
      <c r="AT175" s="238" t="s">
        <v>161</v>
      </c>
      <c r="AU175" s="238" t="s">
        <v>85</v>
      </c>
      <c r="AY175" s="16" t="s">
        <v>158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83</v>
      </c>
      <c r="BK175" s="239">
        <f>ROUND(I175*H175,2)</f>
        <v>0</v>
      </c>
      <c r="BL175" s="16" t="s">
        <v>236</v>
      </c>
      <c r="BM175" s="238" t="s">
        <v>258</v>
      </c>
    </row>
    <row r="176" s="2" customFormat="1">
      <c r="A176" s="37"/>
      <c r="B176" s="38"/>
      <c r="C176" s="39"/>
      <c r="D176" s="240" t="s">
        <v>167</v>
      </c>
      <c r="E176" s="39"/>
      <c r="F176" s="241" t="s">
        <v>259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167</v>
      </c>
      <c r="AU176" s="16" t="s">
        <v>85</v>
      </c>
    </row>
    <row r="177" s="12" customFormat="1" ht="22.8" customHeight="1">
      <c r="A177" s="12"/>
      <c r="B177" s="210"/>
      <c r="C177" s="211"/>
      <c r="D177" s="212" t="s">
        <v>75</v>
      </c>
      <c r="E177" s="224" t="s">
        <v>260</v>
      </c>
      <c r="F177" s="224" t="s">
        <v>261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SUM(P178:P191)</f>
        <v>0</v>
      </c>
      <c r="Q177" s="218"/>
      <c r="R177" s="219">
        <f>SUM(R178:R191)</f>
        <v>0.034103999999999995</v>
      </c>
      <c r="S177" s="218"/>
      <c r="T177" s="220">
        <f>SUM(T178:T191)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85</v>
      </c>
      <c r="AT177" s="222" t="s">
        <v>75</v>
      </c>
      <c r="AU177" s="222" t="s">
        <v>83</v>
      </c>
      <c r="AY177" s="221" t="s">
        <v>158</v>
      </c>
      <c r="BK177" s="223">
        <f>SUM(BK178:BK191)</f>
        <v>0</v>
      </c>
    </row>
    <row r="178" s="2" customFormat="1" ht="24.15" customHeight="1">
      <c r="A178" s="37"/>
      <c r="B178" s="38"/>
      <c r="C178" s="226" t="s">
        <v>262</v>
      </c>
      <c r="D178" s="226" t="s">
        <v>161</v>
      </c>
      <c r="E178" s="227" t="s">
        <v>263</v>
      </c>
      <c r="F178" s="228" t="s">
        <v>264</v>
      </c>
      <c r="G178" s="229" t="s">
        <v>235</v>
      </c>
      <c r="H178" s="230">
        <v>117.59999999999999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236</v>
      </c>
      <c r="AT178" s="238" t="s">
        <v>161</v>
      </c>
      <c r="AU178" s="238" t="s">
        <v>85</v>
      </c>
      <c r="AY178" s="16" t="s">
        <v>158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83</v>
      </c>
      <c r="BK178" s="239">
        <f>ROUND(I178*H178,2)</f>
        <v>0</v>
      </c>
      <c r="BL178" s="16" t="s">
        <v>236</v>
      </c>
      <c r="BM178" s="238" t="s">
        <v>265</v>
      </c>
    </row>
    <row r="179" s="2" customFormat="1">
      <c r="A179" s="37"/>
      <c r="B179" s="38"/>
      <c r="C179" s="39"/>
      <c r="D179" s="240" t="s">
        <v>167</v>
      </c>
      <c r="E179" s="39"/>
      <c r="F179" s="241" t="s">
        <v>266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167</v>
      </c>
      <c r="AU179" s="16" t="s">
        <v>85</v>
      </c>
    </row>
    <row r="180" s="13" customFormat="1">
      <c r="A180" s="13"/>
      <c r="B180" s="245"/>
      <c r="C180" s="246"/>
      <c r="D180" s="240" t="s">
        <v>169</v>
      </c>
      <c r="E180" s="247" t="s">
        <v>1</v>
      </c>
      <c r="F180" s="248" t="s">
        <v>267</v>
      </c>
      <c r="G180" s="246"/>
      <c r="H180" s="249">
        <v>117.59999999999999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169</v>
      </c>
      <c r="AU180" s="255" t="s">
        <v>85</v>
      </c>
      <c r="AV180" s="13" t="s">
        <v>85</v>
      </c>
      <c r="AW180" s="13" t="s">
        <v>32</v>
      </c>
      <c r="AX180" s="13" t="s">
        <v>83</v>
      </c>
      <c r="AY180" s="255" t="s">
        <v>158</v>
      </c>
    </row>
    <row r="181" s="2" customFormat="1" ht="16.5" customHeight="1">
      <c r="A181" s="37"/>
      <c r="B181" s="38"/>
      <c r="C181" s="226" t="s">
        <v>268</v>
      </c>
      <c r="D181" s="226" t="s">
        <v>161</v>
      </c>
      <c r="E181" s="227" t="s">
        <v>269</v>
      </c>
      <c r="F181" s="228" t="s">
        <v>270</v>
      </c>
      <c r="G181" s="229" t="s">
        <v>235</v>
      </c>
      <c r="H181" s="230">
        <v>117.59999999999999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236</v>
      </c>
      <c r="AT181" s="238" t="s">
        <v>161</v>
      </c>
      <c r="AU181" s="238" t="s">
        <v>85</v>
      </c>
      <c r="AY181" s="16" t="s">
        <v>158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83</v>
      </c>
      <c r="BK181" s="239">
        <f>ROUND(I181*H181,2)</f>
        <v>0</v>
      </c>
      <c r="BL181" s="16" t="s">
        <v>236</v>
      </c>
      <c r="BM181" s="238" t="s">
        <v>271</v>
      </c>
    </row>
    <row r="182" s="2" customFormat="1">
      <c r="A182" s="37"/>
      <c r="B182" s="38"/>
      <c r="C182" s="39"/>
      <c r="D182" s="240" t="s">
        <v>167</v>
      </c>
      <c r="E182" s="39"/>
      <c r="F182" s="241" t="s">
        <v>272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167</v>
      </c>
      <c r="AU182" s="16" t="s">
        <v>85</v>
      </c>
    </row>
    <row r="183" s="2" customFormat="1" ht="24.15" customHeight="1">
      <c r="A183" s="37"/>
      <c r="B183" s="38"/>
      <c r="C183" s="226" t="s">
        <v>273</v>
      </c>
      <c r="D183" s="226" t="s">
        <v>161</v>
      </c>
      <c r="E183" s="227" t="s">
        <v>274</v>
      </c>
      <c r="F183" s="228" t="s">
        <v>275</v>
      </c>
      <c r="G183" s="229" t="s">
        <v>276</v>
      </c>
      <c r="H183" s="230">
        <v>50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236</v>
      </c>
      <c r="AT183" s="238" t="s">
        <v>161</v>
      </c>
      <c r="AU183" s="238" t="s">
        <v>85</v>
      </c>
      <c r="AY183" s="16" t="s">
        <v>158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83</v>
      </c>
      <c r="BK183" s="239">
        <f>ROUND(I183*H183,2)</f>
        <v>0</v>
      </c>
      <c r="BL183" s="16" t="s">
        <v>236</v>
      </c>
      <c r="BM183" s="238" t="s">
        <v>277</v>
      </c>
    </row>
    <row r="184" s="2" customFormat="1">
      <c r="A184" s="37"/>
      <c r="B184" s="38"/>
      <c r="C184" s="39"/>
      <c r="D184" s="240" t="s">
        <v>167</v>
      </c>
      <c r="E184" s="39"/>
      <c r="F184" s="241" t="s">
        <v>278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167</v>
      </c>
      <c r="AU184" s="16" t="s">
        <v>85</v>
      </c>
    </row>
    <row r="185" s="2" customFormat="1" ht="24.15" customHeight="1">
      <c r="A185" s="37"/>
      <c r="B185" s="38"/>
      <c r="C185" s="226" t="s">
        <v>7</v>
      </c>
      <c r="D185" s="226" t="s">
        <v>161</v>
      </c>
      <c r="E185" s="227" t="s">
        <v>279</v>
      </c>
      <c r="F185" s="228" t="s">
        <v>280</v>
      </c>
      <c r="G185" s="229" t="s">
        <v>235</v>
      </c>
      <c r="H185" s="230">
        <v>20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236</v>
      </c>
      <c r="AT185" s="238" t="s">
        <v>161</v>
      </c>
      <c r="AU185" s="238" t="s">
        <v>85</v>
      </c>
      <c r="AY185" s="16" t="s">
        <v>158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83</v>
      </c>
      <c r="BK185" s="239">
        <f>ROUND(I185*H185,2)</f>
        <v>0</v>
      </c>
      <c r="BL185" s="16" t="s">
        <v>236</v>
      </c>
      <c r="BM185" s="238" t="s">
        <v>281</v>
      </c>
    </row>
    <row r="186" s="2" customFormat="1">
      <c r="A186" s="37"/>
      <c r="B186" s="38"/>
      <c r="C186" s="39"/>
      <c r="D186" s="240" t="s">
        <v>167</v>
      </c>
      <c r="E186" s="39"/>
      <c r="F186" s="241" t="s">
        <v>282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167</v>
      </c>
      <c r="AU186" s="16" t="s">
        <v>85</v>
      </c>
    </row>
    <row r="187" s="2" customFormat="1" ht="16.5" customHeight="1">
      <c r="A187" s="37"/>
      <c r="B187" s="38"/>
      <c r="C187" s="257" t="s">
        <v>283</v>
      </c>
      <c r="D187" s="257" t="s">
        <v>249</v>
      </c>
      <c r="E187" s="258" t="s">
        <v>284</v>
      </c>
      <c r="F187" s="259" t="s">
        <v>285</v>
      </c>
      <c r="G187" s="260" t="s">
        <v>235</v>
      </c>
      <c r="H187" s="261">
        <v>21</v>
      </c>
      <c r="I187" s="262"/>
      <c r="J187" s="263">
        <f>ROUND(I187*H187,2)</f>
        <v>0</v>
      </c>
      <c r="K187" s="264"/>
      <c r="L187" s="265"/>
      <c r="M187" s="266" t="s">
        <v>1</v>
      </c>
      <c r="N187" s="267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252</v>
      </c>
      <c r="AT187" s="238" t="s">
        <v>249</v>
      </c>
      <c r="AU187" s="238" t="s">
        <v>85</v>
      </c>
      <c r="AY187" s="16" t="s">
        <v>158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83</v>
      </c>
      <c r="BK187" s="239">
        <f>ROUND(I187*H187,2)</f>
        <v>0</v>
      </c>
      <c r="BL187" s="16" t="s">
        <v>236</v>
      </c>
      <c r="BM187" s="238" t="s">
        <v>286</v>
      </c>
    </row>
    <row r="188" s="2" customFormat="1">
      <c r="A188" s="37"/>
      <c r="B188" s="38"/>
      <c r="C188" s="39"/>
      <c r="D188" s="240" t="s">
        <v>167</v>
      </c>
      <c r="E188" s="39"/>
      <c r="F188" s="241" t="s">
        <v>285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167</v>
      </c>
      <c r="AU188" s="16" t="s">
        <v>85</v>
      </c>
    </row>
    <row r="189" s="13" customFormat="1">
      <c r="A189" s="13"/>
      <c r="B189" s="245"/>
      <c r="C189" s="246"/>
      <c r="D189" s="240" t="s">
        <v>169</v>
      </c>
      <c r="E189" s="246"/>
      <c r="F189" s="248" t="s">
        <v>287</v>
      </c>
      <c r="G189" s="246"/>
      <c r="H189" s="249">
        <v>21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169</v>
      </c>
      <c r="AU189" s="255" t="s">
        <v>85</v>
      </c>
      <c r="AV189" s="13" t="s">
        <v>85</v>
      </c>
      <c r="AW189" s="13" t="s">
        <v>4</v>
      </c>
      <c r="AX189" s="13" t="s">
        <v>83</v>
      </c>
      <c r="AY189" s="255" t="s">
        <v>158</v>
      </c>
    </row>
    <row r="190" s="2" customFormat="1" ht="24.15" customHeight="1">
      <c r="A190" s="37"/>
      <c r="B190" s="38"/>
      <c r="C190" s="226" t="s">
        <v>288</v>
      </c>
      <c r="D190" s="226" t="s">
        <v>161</v>
      </c>
      <c r="E190" s="227" t="s">
        <v>289</v>
      </c>
      <c r="F190" s="228" t="s">
        <v>290</v>
      </c>
      <c r="G190" s="229" t="s">
        <v>235</v>
      </c>
      <c r="H190" s="230">
        <v>117.59999999999999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41</v>
      </c>
      <c r="O190" s="90"/>
      <c r="P190" s="236">
        <f>O190*H190</f>
        <v>0</v>
      </c>
      <c r="Q190" s="236">
        <v>0.00029</v>
      </c>
      <c r="R190" s="236">
        <f>Q190*H190</f>
        <v>0.034103999999999995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236</v>
      </c>
      <c r="AT190" s="238" t="s">
        <v>161</v>
      </c>
      <c r="AU190" s="238" t="s">
        <v>85</v>
      </c>
      <c r="AY190" s="16" t="s">
        <v>158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83</v>
      </c>
      <c r="BK190" s="239">
        <f>ROUND(I190*H190,2)</f>
        <v>0</v>
      </c>
      <c r="BL190" s="16" t="s">
        <v>236</v>
      </c>
      <c r="BM190" s="238" t="s">
        <v>291</v>
      </c>
    </row>
    <row r="191" s="2" customFormat="1">
      <c r="A191" s="37"/>
      <c r="B191" s="38"/>
      <c r="C191" s="39"/>
      <c r="D191" s="240" t="s">
        <v>167</v>
      </c>
      <c r="E191" s="39"/>
      <c r="F191" s="241" t="s">
        <v>292</v>
      </c>
      <c r="G191" s="39"/>
      <c r="H191" s="39"/>
      <c r="I191" s="242"/>
      <c r="J191" s="39"/>
      <c r="K191" s="39"/>
      <c r="L191" s="43"/>
      <c r="M191" s="268"/>
      <c r="N191" s="269"/>
      <c r="O191" s="270"/>
      <c r="P191" s="270"/>
      <c r="Q191" s="270"/>
      <c r="R191" s="270"/>
      <c r="S191" s="270"/>
      <c r="T191" s="27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167</v>
      </c>
      <c r="AU191" s="16" t="s">
        <v>85</v>
      </c>
    </row>
    <row r="192" s="2" customFormat="1" ht="6.96" customHeight="1">
      <c r="A192" s="37"/>
      <c r="B192" s="65"/>
      <c r="C192" s="66"/>
      <c r="D192" s="66"/>
      <c r="E192" s="66"/>
      <c r="F192" s="66"/>
      <c r="G192" s="66"/>
      <c r="H192" s="66"/>
      <c r="I192" s="66"/>
      <c r="J192" s="66"/>
      <c r="K192" s="66"/>
      <c r="L192" s="43"/>
      <c r="M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</row>
  </sheetData>
  <sheetProtection sheet="1" autoFilter="0" formatColumns="0" formatRows="0" objects="1" scenarios="1" spinCount="100000" saltValue="cdJQJJSjpEWRWgazkOgIMDa7kWy0t2BbaYhmjqyhMTzu+KfnZ3lhegZ5fTQUVgMMrStgcb6SVpr77qjGkEIWqg==" hashValue="ViRU5XqYk98UdfgoqUq+ylhhAEZ9LgkxpiKS63/SBsGaJiVZSMQtNr5YtcOdvaQEvXwDflZ5PK+RfNJ4yJ7DzQ==" algorithmName="SHA-512" password="CC4E"/>
  <autoFilter ref="C128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1" customFormat="1" ht="12" customHeight="1">
      <c r="B8" s="19"/>
      <c r="D8" s="149" t="s">
        <v>125</v>
      </c>
      <c r="L8" s="19"/>
    </row>
    <row r="9" hidden="1" s="2" customFormat="1" ht="16.5" customHeight="1">
      <c r="A9" s="37"/>
      <c r="B9" s="43"/>
      <c r="C9" s="37"/>
      <c r="D9" s="37"/>
      <c r="E9" s="150" t="s">
        <v>126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293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ROUND((SUM(BE125:BE366)),  2)</f>
        <v>0</v>
      </c>
      <c r="G35" s="37"/>
      <c r="H35" s="37"/>
      <c r="I35" s="163">
        <v>0.20999999999999999</v>
      </c>
      <c r="J35" s="162">
        <f>ROUND(((SUM(BE125:BE366))*I35),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ROUND((SUM(BF125:BF366)),  2)</f>
        <v>0</v>
      </c>
      <c r="G36" s="37"/>
      <c r="H36" s="37"/>
      <c r="I36" s="163">
        <v>0.14999999999999999</v>
      </c>
      <c r="J36" s="162">
        <f>ROUND(((SUM(BF125:BF366))*I36),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ROUND((SUM(BG125:BG366)),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ROUND((SUM(BH125:BH366)),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ROUND((SUM(BI125:BI366)),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126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01 - 2 - stávající kotelna ZŠ - EI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Dačice</v>
      </c>
      <c r="G91" s="39"/>
      <c r="H91" s="39"/>
      <c r="I91" s="31" t="s">
        <v>22</v>
      </c>
      <c r="J91" s="78" t="str">
        <f>IF(J14="","",J14)</f>
        <v>31. 1. 2023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Dačice</v>
      </c>
      <c r="G93" s="39"/>
      <c r="H93" s="39"/>
      <c r="I93" s="31" t="s">
        <v>30</v>
      </c>
      <c r="J93" s="35" t="str">
        <f>E23</f>
        <v>Karel Mandelík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294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295</v>
      </c>
      <c r="E100" s="190"/>
      <c r="F100" s="190"/>
      <c r="G100" s="190"/>
      <c r="H100" s="190"/>
      <c r="I100" s="190"/>
      <c r="J100" s="191">
        <f>J139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139</v>
      </c>
      <c r="E101" s="190"/>
      <c r="F101" s="190"/>
      <c r="G101" s="190"/>
      <c r="H101" s="190"/>
      <c r="I101" s="190"/>
      <c r="J101" s="191">
        <f>J151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296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297</v>
      </c>
      <c r="E103" s="195"/>
      <c r="F103" s="195"/>
      <c r="G103" s="195"/>
      <c r="H103" s="195"/>
      <c r="I103" s="195"/>
      <c r="J103" s="196">
        <f>J353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143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Vytápění ZŠ B. Němcové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125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126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SO 01 - 2 - stávající kotelna ZŠ - EI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>Dačice</v>
      </c>
      <c r="G119" s="39"/>
      <c r="H119" s="39"/>
      <c r="I119" s="31" t="s">
        <v>22</v>
      </c>
      <c r="J119" s="78" t="str">
        <f>IF(J14="","",J14)</f>
        <v>31. 1. 2023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>Město Dačice</v>
      </c>
      <c r="G121" s="39"/>
      <c r="H121" s="39"/>
      <c r="I121" s="31" t="s">
        <v>30</v>
      </c>
      <c r="J121" s="35" t="str">
        <f>E23</f>
        <v>Karel Mandelík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IF(E20="","",E20)</f>
        <v>Vyplň údaj</v>
      </c>
      <c r="G122" s="39"/>
      <c r="H122" s="39"/>
      <c r="I122" s="31" t="s">
        <v>33</v>
      </c>
      <c r="J122" s="35" t="str">
        <f>E26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144</v>
      </c>
      <c r="D124" s="201" t="s">
        <v>61</v>
      </c>
      <c r="E124" s="201" t="s">
        <v>57</v>
      </c>
      <c r="F124" s="201" t="s">
        <v>58</v>
      </c>
      <c r="G124" s="201" t="s">
        <v>145</v>
      </c>
      <c r="H124" s="201" t="s">
        <v>146</v>
      </c>
      <c r="I124" s="201" t="s">
        <v>147</v>
      </c>
      <c r="J124" s="202" t="s">
        <v>131</v>
      </c>
      <c r="K124" s="203" t="s">
        <v>148</v>
      </c>
      <c r="L124" s="204"/>
      <c r="M124" s="99" t="s">
        <v>1</v>
      </c>
      <c r="N124" s="100" t="s">
        <v>40</v>
      </c>
      <c r="O124" s="100" t="s">
        <v>149</v>
      </c>
      <c r="P124" s="100" t="s">
        <v>150</v>
      </c>
      <c r="Q124" s="100" t="s">
        <v>151</v>
      </c>
      <c r="R124" s="100" t="s">
        <v>152</v>
      </c>
      <c r="S124" s="100" t="s">
        <v>153</v>
      </c>
      <c r="T124" s="101" t="s">
        <v>154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155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P126+P139+P151</f>
        <v>0</v>
      </c>
      <c r="Q125" s="103"/>
      <c r="R125" s="207">
        <f>R126+R139+R151</f>
        <v>0.2450685</v>
      </c>
      <c r="S125" s="103"/>
      <c r="T125" s="208">
        <f>T126+T139+T151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133</v>
      </c>
      <c r="BK125" s="209">
        <f>BK126+BK139+BK151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298</v>
      </c>
      <c r="F126" s="213" t="s">
        <v>299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SUM(P127:P138)</f>
        <v>0</v>
      </c>
      <c r="Q126" s="218"/>
      <c r="R126" s="219">
        <f>SUM(R127:R138)</f>
        <v>0</v>
      </c>
      <c r="S126" s="218"/>
      <c r="T126" s="220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76</v>
      </c>
      <c r="AY126" s="221" t="s">
        <v>158</v>
      </c>
      <c r="BK126" s="223">
        <f>SUM(BK127:BK138)</f>
        <v>0</v>
      </c>
    </row>
    <row r="127" s="2" customFormat="1" ht="24.15" customHeight="1">
      <c r="A127" s="37"/>
      <c r="B127" s="38"/>
      <c r="C127" s="226" t="s">
        <v>83</v>
      </c>
      <c r="D127" s="226" t="s">
        <v>161</v>
      </c>
      <c r="E127" s="227" t="s">
        <v>300</v>
      </c>
      <c r="F127" s="228" t="s">
        <v>301</v>
      </c>
      <c r="G127" s="229" t="s">
        <v>302</v>
      </c>
      <c r="H127" s="230">
        <v>2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41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236</v>
      </c>
      <c r="AT127" s="238" t="s">
        <v>161</v>
      </c>
      <c r="AU127" s="238" t="s">
        <v>83</v>
      </c>
      <c r="AY127" s="16" t="s">
        <v>158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83</v>
      </c>
      <c r="BK127" s="239">
        <f>ROUND(I127*H127,2)</f>
        <v>0</v>
      </c>
      <c r="BL127" s="16" t="s">
        <v>236</v>
      </c>
      <c r="BM127" s="238" t="s">
        <v>303</v>
      </c>
    </row>
    <row r="128" s="2" customFormat="1">
      <c r="A128" s="37"/>
      <c r="B128" s="38"/>
      <c r="C128" s="39"/>
      <c r="D128" s="240" t="s">
        <v>167</v>
      </c>
      <c r="E128" s="39"/>
      <c r="F128" s="241" t="s">
        <v>301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83</v>
      </c>
    </row>
    <row r="129" s="2" customFormat="1" ht="16.5" customHeight="1">
      <c r="A129" s="37"/>
      <c r="B129" s="38"/>
      <c r="C129" s="226" t="s">
        <v>85</v>
      </c>
      <c r="D129" s="226" t="s">
        <v>161</v>
      </c>
      <c r="E129" s="227" t="s">
        <v>304</v>
      </c>
      <c r="F129" s="228" t="s">
        <v>305</v>
      </c>
      <c r="G129" s="229" t="s">
        <v>302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236</v>
      </c>
      <c r="AT129" s="238" t="s">
        <v>161</v>
      </c>
      <c r="AU129" s="238" t="s">
        <v>83</v>
      </c>
      <c r="AY129" s="16" t="s">
        <v>158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83</v>
      </c>
      <c r="BK129" s="239">
        <f>ROUND(I129*H129,2)</f>
        <v>0</v>
      </c>
      <c r="BL129" s="16" t="s">
        <v>236</v>
      </c>
      <c r="BM129" s="238" t="s">
        <v>306</v>
      </c>
    </row>
    <row r="130" s="2" customFormat="1">
      <c r="A130" s="37"/>
      <c r="B130" s="38"/>
      <c r="C130" s="39"/>
      <c r="D130" s="240" t="s">
        <v>167</v>
      </c>
      <c r="E130" s="39"/>
      <c r="F130" s="241" t="s">
        <v>305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83</v>
      </c>
    </row>
    <row r="131" s="2" customFormat="1" ht="16.5" customHeight="1">
      <c r="A131" s="37"/>
      <c r="B131" s="38"/>
      <c r="C131" s="226" t="s">
        <v>177</v>
      </c>
      <c r="D131" s="226" t="s">
        <v>161</v>
      </c>
      <c r="E131" s="227" t="s">
        <v>307</v>
      </c>
      <c r="F131" s="228" t="s">
        <v>308</v>
      </c>
      <c r="G131" s="229" t="s">
        <v>302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236</v>
      </c>
      <c r="AT131" s="238" t="s">
        <v>161</v>
      </c>
      <c r="AU131" s="238" t="s">
        <v>83</v>
      </c>
      <c r="AY131" s="16" t="s">
        <v>158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236</v>
      </c>
      <c r="BM131" s="238" t="s">
        <v>309</v>
      </c>
    </row>
    <row r="132" s="2" customFormat="1">
      <c r="A132" s="37"/>
      <c r="B132" s="38"/>
      <c r="C132" s="39"/>
      <c r="D132" s="240" t="s">
        <v>167</v>
      </c>
      <c r="E132" s="39"/>
      <c r="F132" s="241" t="s">
        <v>308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83</v>
      </c>
    </row>
    <row r="133" s="2" customFormat="1" ht="16.5" customHeight="1">
      <c r="A133" s="37"/>
      <c r="B133" s="38"/>
      <c r="C133" s="226" t="s">
        <v>165</v>
      </c>
      <c r="D133" s="226" t="s">
        <v>161</v>
      </c>
      <c r="E133" s="227" t="s">
        <v>310</v>
      </c>
      <c r="F133" s="228" t="s">
        <v>311</v>
      </c>
      <c r="G133" s="229" t="s">
        <v>302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236</v>
      </c>
      <c r="AT133" s="238" t="s">
        <v>161</v>
      </c>
      <c r="AU133" s="238" t="s">
        <v>83</v>
      </c>
      <c r="AY133" s="16" t="s">
        <v>158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83</v>
      </c>
      <c r="BK133" s="239">
        <f>ROUND(I133*H133,2)</f>
        <v>0</v>
      </c>
      <c r="BL133" s="16" t="s">
        <v>236</v>
      </c>
      <c r="BM133" s="238" t="s">
        <v>312</v>
      </c>
    </row>
    <row r="134" s="2" customFormat="1">
      <c r="A134" s="37"/>
      <c r="B134" s="38"/>
      <c r="C134" s="39"/>
      <c r="D134" s="240" t="s">
        <v>167</v>
      </c>
      <c r="E134" s="39"/>
      <c r="F134" s="241" t="s">
        <v>311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83</v>
      </c>
    </row>
    <row r="135" s="2" customFormat="1" ht="16.5" customHeight="1">
      <c r="A135" s="37"/>
      <c r="B135" s="38"/>
      <c r="C135" s="226" t="s">
        <v>189</v>
      </c>
      <c r="D135" s="226" t="s">
        <v>161</v>
      </c>
      <c r="E135" s="227" t="s">
        <v>313</v>
      </c>
      <c r="F135" s="228" t="s">
        <v>314</v>
      </c>
      <c r="G135" s="229" t="s">
        <v>302</v>
      </c>
      <c r="H135" s="230">
        <v>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236</v>
      </c>
      <c r="AT135" s="238" t="s">
        <v>161</v>
      </c>
      <c r="AU135" s="238" t="s">
        <v>83</v>
      </c>
      <c r="AY135" s="16" t="s">
        <v>158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236</v>
      </c>
      <c r="BM135" s="238" t="s">
        <v>315</v>
      </c>
    </row>
    <row r="136" s="2" customFormat="1">
      <c r="A136" s="37"/>
      <c r="B136" s="38"/>
      <c r="C136" s="39"/>
      <c r="D136" s="240" t="s">
        <v>167</v>
      </c>
      <c r="E136" s="39"/>
      <c r="F136" s="241" t="s">
        <v>314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83</v>
      </c>
    </row>
    <row r="137" s="2" customFormat="1" ht="16.5" customHeight="1">
      <c r="A137" s="37"/>
      <c r="B137" s="38"/>
      <c r="C137" s="226" t="s">
        <v>159</v>
      </c>
      <c r="D137" s="226" t="s">
        <v>161</v>
      </c>
      <c r="E137" s="227" t="s">
        <v>316</v>
      </c>
      <c r="F137" s="228" t="s">
        <v>317</v>
      </c>
      <c r="G137" s="229" t="s">
        <v>302</v>
      </c>
      <c r="H137" s="230">
        <v>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236</v>
      </c>
      <c r="AT137" s="238" t="s">
        <v>161</v>
      </c>
      <c r="AU137" s="238" t="s">
        <v>83</v>
      </c>
      <c r="AY137" s="16" t="s">
        <v>158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236</v>
      </c>
      <c r="BM137" s="238" t="s">
        <v>318</v>
      </c>
    </row>
    <row r="138" s="2" customFormat="1">
      <c r="A138" s="37"/>
      <c r="B138" s="38"/>
      <c r="C138" s="39"/>
      <c r="D138" s="240" t="s">
        <v>167</v>
      </c>
      <c r="E138" s="39"/>
      <c r="F138" s="241" t="s">
        <v>317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83</v>
      </c>
    </row>
    <row r="139" s="12" customFormat="1" ht="25.92" customHeight="1">
      <c r="A139" s="12"/>
      <c r="B139" s="210"/>
      <c r="C139" s="211"/>
      <c r="D139" s="212" t="s">
        <v>75</v>
      </c>
      <c r="E139" s="213" t="s">
        <v>319</v>
      </c>
      <c r="F139" s="213" t="s">
        <v>320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SUM(P140:P150)</f>
        <v>0</v>
      </c>
      <c r="Q139" s="218"/>
      <c r="R139" s="219">
        <f>SUM(R140:R150)</f>
        <v>0</v>
      </c>
      <c r="S139" s="218"/>
      <c r="T139" s="220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75</v>
      </c>
      <c r="AU139" s="222" t="s">
        <v>76</v>
      </c>
      <c r="AY139" s="221" t="s">
        <v>158</v>
      </c>
      <c r="BK139" s="223">
        <f>SUM(BK140:BK150)</f>
        <v>0</v>
      </c>
    </row>
    <row r="140" s="2" customFormat="1" ht="16.5" customHeight="1">
      <c r="A140" s="37"/>
      <c r="B140" s="38"/>
      <c r="C140" s="226" t="s">
        <v>196</v>
      </c>
      <c r="D140" s="226" t="s">
        <v>161</v>
      </c>
      <c r="E140" s="227" t="s">
        <v>321</v>
      </c>
      <c r="F140" s="228" t="s">
        <v>322</v>
      </c>
      <c r="G140" s="229" t="s">
        <v>323</v>
      </c>
      <c r="H140" s="230">
        <v>80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165</v>
      </c>
      <c r="AT140" s="238" t="s">
        <v>161</v>
      </c>
      <c r="AU140" s="238" t="s">
        <v>83</v>
      </c>
      <c r="AY140" s="16" t="s">
        <v>158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165</v>
      </c>
      <c r="BM140" s="238" t="s">
        <v>324</v>
      </c>
    </row>
    <row r="141" s="2" customFormat="1">
      <c r="A141" s="37"/>
      <c r="B141" s="38"/>
      <c r="C141" s="39"/>
      <c r="D141" s="240" t="s">
        <v>167</v>
      </c>
      <c r="E141" s="39"/>
      <c r="F141" s="241" t="s">
        <v>325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167</v>
      </c>
      <c r="AU141" s="16" t="s">
        <v>83</v>
      </c>
    </row>
    <row r="142" s="2" customFormat="1">
      <c r="A142" s="37"/>
      <c r="B142" s="38"/>
      <c r="C142" s="39"/>
      <c r="D142" s="240" t="s">
        <v>239</v>
      </c>
      <c r="E142" s="39"/>
      <c r="F142" s="256" t="s">
        <v>326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239</v>
      </c>
      <c r="AU142" s="16" t="s">
        <v>83</v>
      </c>
    </row>
    <row r="143" s="2" customFormat="1" ht="16.5" customHeight="1">
      <c r="A143" s="37"/>
      <c r="B143" s="38"/>
      <c r="C143" s="226" t="s">
        <v>201</v>
      </c>
      <c r="D143" s="226" t="s">
        <v>161</v>
      </c>
      <c r="E143" s="227" t="s">
        <v>327</v>
      </c>
      <c r="F143" s="228" t="s">
        <v>328</v>
      </c>
      <c r="G143" s="229" t="s">
        <v>323</v>
      </c>
      <c r="H143" s="230">
        <v>8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165</v>
      </c>
      <c r="AT143" s="238" t="s">
        <v>161</v>
      </c>
      <c r="AU143" s="238" t="s">
        <v>83</v>
      </c>
      <c r="AY143" s="16" t="s">
        <v>158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83</v>
      </c>
      <c r="BK143" s="239">
        <f>ROUND(I143*H143,2)</f>
        <v>0</v>
      </c>
      <c r="BL143" s="16" t="s">
        <v>165</v>
      </c>
      <c r="BM143" s="238" t="s">
        <v>329</v>
      </c>
    </row>
    <row r="144" s="2" customFormat="1">
      <c r="A144" s="37"/>
      <c r="B144" s="38"/>
      <c r="C144" s="39"/>
      <c r="D144" s="240" t="s">
        <v>167</v>
      </c>
      <c r="E144" s="39"/>
      <c r="F144" s="241" t="s">
        <v>330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83</v>
      </c>
    </row>
    <row r="145" s="2" customFormat="1" ht="16.5" customHeight="1">
      <c r="A145" s="37"/>
      <c r="B145" s="38"/>
      <c r="C145" s="226" t="s">
        <v>175</v>
      </c>
      <c r="D145" s="226" t="s">
        <v>161</v>
      </c>
      <c r="E145" s="227" t="s">
        <v>331</v>
      </c>
      <c r="F145" s="228" t="s">
        <v>332</v>
      </c>
      <c r="G145" s="229" t="s">
        <v>323</v>
      </c>
      <c r="H145" s="230">
        <v>2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165</v>
      </c>
      <c r="AT145" s="238" t="s">
        <v>161</v>
      </c>
      <c r="AU145" s="238" t="s">
        <v>83</v>
      </c>
      <c r="AY145" s="16" t="s">
        <v>158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83</v>
      </c>
      <c r="BK145" s="239">
        <f>ROUND(I145*H145,2)</f>
        <v>0</v>
      </c>
      <c r="BL145" s="16" t="s">
        <v>165</v>
      </c>
      <c r="BM145" s="238" t="s">
        <v>333</v>
      </c>
    </row>
    <row r="146" s="2" customFormat="1">
      <c r="A146" s="37"/>
      <c r="B146" s="38"/>
      <c r="C146" s="39"/>
      <c r="D146" s="240" t="s">
        <v>167</v>
      </c>
      <c r="E146" s="39"/>
      <c r="F146" s="241" t="s">
        <v>332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167</v>
      </c>
      <c r="AU146" s="16" t="s">
        <v>83</v>
      </c>
    </row>
    <row r="147" s="2" customFormat="1" ht="16.5" customHeight="1">
      <c r="A147" s="37"/>
      <c r="B147" s="38"/>
      <c r="C147" s="226" t="s">
        <v>211</v>
      </c>
      <c r="D147" s="226" t="s">
        <v>161</v>
      </c>
      <c r="E147" s="227" t="s">
        <v>334</v>
      </c>
      <c r="F147" s="228" t="s">
        <v>335</v>
      </c>
      <c r="G147" s="229" t="s">
        <v>323</v>
      </c>
      <c r="H147" s="230">
        <v>6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165</v>
      </c>
      <c r="AT147" s="238" t="s">
        <v>161</v>
      </c>
      <c r="AU147" s="238" t="s">
        <v>83</v>
      </c>
      <c r="AY147" s="16" t="s">
        <v>158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83</v>
      </c>
      <c r="BK147" s="239">
        <f>ROUND(I147*H147,2)</f>
        <v>0</v>
      </c>
      <c r="BL147" s="16" t="s">
        <v>165</v>
      </c>
      <c r="BM147" s="238" t="s">
        <v>336</v>
      </c>
    </row>
    <row r="148" s="2" customFormat="1">
      <c r="A148" s="37"/>
      <c r="B148" s="38"/>
      <c r="C148" s="39"/>
      <c r="D148" s="240" t="s">
        <v>167</v>
      </c>
      <c r="E148" s="39"/>
      <c r="F148" s="241" t="s">
        <v>335</v>
      </c>
      <c r="G148" s="39"/>
      <c r="H148" s="39"/>
      <c r="I148" s="242"/>
      <c r="J148" s="39"/>
      <c r="K148" s="39"/>
      <c r="L148" s="43"/>
      <c r="M148" s="243"/>
      <c r="N148" s="24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83</v>
      </c>
    </row>
    <row r="149" s="2" customFormat="1" ht="16.5" customHeight="1">
      <c r="A149" s="37"/>
      <c r="B149" s="38"/>
      <c r="C149" s="226" t="s">
        <v>216</v>
      </c>
      <c r="D149" s="226" t="s">
        <v>161</v>
      </c>
      <c r="E149" s="227" t="s">
        <v>337</v>
      </c>
      <c r="F149" s="228" t="s">
        <v>338</v>
      </c>
      <c r="G149" s="229" t="s">
        <v>339</v>
      </c>
      <c r="H149" s="230">
        <v>1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165</v>
      </c>
      <c r="AT149" s="238" t="s">
        <v>161</v>
      </c>
      <c r="AU149" s="238" t="s">
        <v>83</v>
      </c>
      <c r="AY149" s="16" t="s">
        <v>158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83</v>
      </c>
      <c r="BK149" s="239">
        <f>ROUND(I149*H149,2)</f>
        <v>0</v>
      </c>
      <c r="BL149" s="16" t="s">
        <v>165</v>
      </c>
      <c r="BM149" s="238" t="s">
        <v>340</v>
      </c>
    </row>
    <row r="150" s="2" customFormat="1">
      <c r="A150" s="37"/>
      <c r="B150" s="38"/>
      <c r="C150" s="39"/>
      <c r="D150" s="240" t="s">
        <v>167</v>
      </c>
      <c r="E150" s="39"/>
      <c r="F150" s="241" t="s">
        <v>338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167</v>
      </c>
      <c r="AU150" s="16" t="s">
        <v>83</v>
      </c>
    </row>
    <row r="151" s="12" customFormat="1" ht="25.92" customHeight="1">
      <c r="A151" s="12"/>
      <c r="B151" s="210"/>
      <c r="C151" s="211"/>
      <c r="D151" s="212" t="s">
        <v>75</v>
      </c>
      <c r="E151" s="213" t="s">
        <v>228</v>
      </c>
      <c r="F151" s="213" t="s">
        <v>229</v>
      </c>
      <c r="G151" s="211"/>
      <c r="H151" s="211"/>
      <c r="I151" s="214"/>
      <c r="J151" s="215">
        <f>BK151</f>
        <v>0</v>
      </c>
      <c r="K151" s="211"/>
      <c r="L151" s="216"/>
      <c r="M151" s="217"/>
      <c r="N151" s="218"/>
      <c r="O151" s="218"/>
      <c r="P151" s="219">
        <f>P152+P353</f>
        <v>0</v>
      </c>
      <c r="Q151" s="218"/>
      <c r="R151" s="219">
        <f>R152+R353</f>
        <v>0.2450685</v>
      </c>
      <c r="S151" s="218"/>
      <c r="T151" s="220">
        <f>T152+T353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85</v>
      </c>
      <c r="AT151" s="222" t="s">
        <v>75</v>
      </c>
      <c r="AU151" s="222" t="s">
        <v>76</v>
      </c>
      <c r="AY151" s="221" t="s">
        <v>158</v>
      </c>
      <c r="BK151" s="223">
        <f>BK152+BK353</f>
        <v>0</v>
      </c>
    </row>
    <row r="152" s="12" customFormat="1" ht="22.8" customHeight="1">
      <c r="A152" s="12"/>
      <c r="B152" s="210"/>
      <c r="C152" s="211"/>
      <c r="D152" s="212" t="s">
        <v>75</v>
      </c>
      <c r="E152" s="224" t="s">
        <v>341</v>
      </c>
      <c r="F152" s="224" t="s">
        <v>342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SUM(P153:P352)</f>
        <v>0</v>
      </c>
      <c r="Q152" s="218"/>
      <c r="R152" s="219">
        <f>SUM(R153:R352)</f>
        <v>0.13256850000000001</v>
      </c>
      <c r="S152" s="218"/>
      <c r="T152" s="220">
        <f>SUM(T153:T352)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85</v>
      </c>
      <c r="AT152" s="222" t="s">
        <v>75</v>
      </c>
      <c r="AU152" s="222" t="s">
        <v>83</v>
      </c>
      <c r="AY152" s="221" t="s">
        <v>158</v>
      </c>
      <c r="BK152" s="223">
        <f>SUM(BK153:BK352)</f>
        <v>0</v>
      </c>
    </row>
    <row r="153" s="2" customFormat="1" ht="24.15" customHeight="1">
      <c r="A153" s="37"/>
      <c r="B153" s="38"/>
      <c r="C153" s="226" t="s">
        <v>223</v>
      </c>
      <c r="D153" s="226" t="s">
        <v>161</v>
      </c>
      <c r="E153" s="227" t="s">
        <v>343</v>
      </c>
      <c r="F153" s="228" t="s">
        <v>344</v>
      </c>
      <c r="G153" s="229" t="s">
        <v>276</v>
      </c>
      <c r="H153" s="230">
        <v>60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236</v>
      </c>
      <c r="AT153" s="238" t="s">
        <v>161</v>
      </c>
      <c r="AU153" s="238" t="s">
        <v>85</v>
      </c>
      <c r="AY153" s="16" t="s">
        <v>158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83</v>
      </c>
      <c r="BK153" s="239">
        <f>ROUND(I153*H153,2)</f>
        <v>0</v>
      </c>
      <c r="BL153" s="16" t="s">
        <v>236</v>
      </c>
      <c r="BM153" s="238" t="s">
        <v>345</v>
      </c>
    </row>
    <row r="154" s="2" customFormat="1">
      <c r="A154" s="37"/>
      <c r="B154" s="38"/>
      <c r="C154" s="39"/>
      <c r="D154" s="240" t="s">
        <v>167</v>
      </c>
      <c r="E154" s="39"/>
      <c r="F154" s="241" t="s">
        <v>346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167</v>
      </c>
      <c r="AU154" s="16" t="s">
        <v>85</v>
      </c>
    </row>
    <row r="155" s="2" customFormat="1" ht="24.15" customHeight="1">
      <c r="A155" s="37"/>
      <c r="B155" s="38"/>
      <c r="C155" s="257" t="s">
        <v>232</v>
      </c>
      <c r="D155" s="257" t="s">
        <v>249</v>
      </c>
      <c r="E155" s="258" t="s">
        <v>347</v>
      </c>
      <c r="F155" s="259" t="s">
        <v>348</v>
      </c>
      <c r="G155" s="260" t="s">
        <v>276</v>
      </c>
      <c r="H155" s="261">
        <v>63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41</v>
      </c>
      <c r="O155" s="90"/>
      <c r="P155" s="236">
        <f>O155*H155</f>
        <v>0</v>
      </c>
      <c r="Q155" s="236">
        <v>0.00019000000000000001</v>
      </c>
      <c r="R155" s="236">
        <f>Q155*H155</f>
        <v>0.011970000000000002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349</v>
      </c>
      <c r="AT155" s="238" t="s">
        <v>249</v>
      </c>
      <c r="AU155" s="238" t="s">
        <v>85</v>
      </c>
      <c r="AY155" s="16" t="s">
        <v>158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349</v>
      </c>
      <c r="BM155" s="238" t="s">
        <v>350</v>
      </c>
    </row>
    <row r="156" s="2" customFormat="1">
      <c r="A156" s="37"/>
      <c r="B156" s="38"/>
      <c r="C156" s="39"/>
      <c r="D156" s="240" t="s">
        <v>167</v>
      </c>
      <c r="E156" s="39"/>
      <c r="F156" s="241" t="s">
        <v>348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85</v>
      </c>
    </row>
    <row r="157" s="13" customFormat="1">
      <c r="A157" s="13"/>
      <c r="B157" s="245"/>
      <c r="C157" s="246"/>
      <c r="D157" s="240" t="s">
        <v>169</v>
      </c>
      <c r="E157" s="246"/>
      <c r="F157" s="248" t="s">
        <v>351</v>
      </c>
      <c r="G157" s="246"/>
      <c r="H157" s="249">
        <v>63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169</v>
      </c>
      <c r="AU157" s="255" t="s">
        <v>85</v>
      </c>
      <c r="AV157" s="13" t="s">
        <v>85</v>
      </c>
      <c r="AW157" s="13" t="s">
        <v>4</v>
      </c>
      <c r="AX157" s="13" t="s">
        <v>83</v>
      </c>
      <c r="AY157" s="255" t="s">
        <v>158</v>
      </c>
    </row>
    <row r="158" s="2" customFormat="1" ht="24.15" customHeight="1">
      <c r="A158" s="37"/>
      <c r="B158" s="38"/>
      <c r="C158" s="226" t="s">
        <v>352</v>
      </c>
      <c r="D158" s="226" t="s">
        <v>161</v>
      </c>
      <c r="E158" s="227" t="s">
        <v>353</v>
      </c>
      <c r="F158" s="228" t="s">
        <v>354</v>
      </c>
      <c r="G158" s="229" t="s">
        <v>276</v>
      </c>
      <c r="H158" s="230">
        <v>20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236</v>
      </c>
      <c r="AT158" s="238" t="s">
        <v>161</v>
      </c>
      <c r="AU158" s="238" t="s">
        <v>85</v>
      </c>
      <c r="AY158" s="16" t="s">
        <v>158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236</v>
      </c>
      <c r="BM158" s="238" t="s">
        <v>355</v>
      </c>
    </row>
    <row r="159" s="2" customFormat="1">
      <c r="A159" s="37"/>
      <c r="B159" s="38"/>
      <c r="C159" s="39"/>
      <c r="D159" s="240" t="s">
        <v>167</v>
      </c>
      <c r="E159" s="39"/>
      <c r="F159" s="241" t="s">
        <v>356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167</v>
      </c>
      <c r="AU159" s="16" t="s">
        <v>85</v>
      </c>
    </row>
    <row r="160" s="2" customFormat="1" ht="16.5" customHeight="1">
      <c r="A160" s="37"/>
      <c r="B160" s="38"/>
      <c r="C160" s="257" t="s">
        <v>8</v>
      </c>
      <c r="D160" s="257" t="s">
        <v>249</v>
      </c>
      <c r="E160" s="258" t="s">
        <v>357</v>
      </c>
      <c r="F160" s="259" t="s">
        <v>358</v>
      </c>
      <c r="G160" s="260" t="s">
        <v>276</v>
      </c>
      <c r="H160" s="261">
        <v>21</v>
      </c>
      <c r="I160" s="262"/>
      <c r="J160" s="263">
        <f>ROUND(I160*H160,2)</f>
        <v>0</v>
      </c>
      <c r="K160" s="264"/>
      <c r="L160" s="265"/>
      <c r="M160" s="266" t="s">
        <v>1</v>
      </c>
      <c r="N160" s="267" t="s">
        <v>41</v>
      </c>
      <c r="O160" s="90"/>
      <c r="P160" s="236">
        <f>O160*H160</f>
        <v>0</v>
      </c>
      <c r="Q160" s="236">
        <v>0.00038999999999999999</v>
      </c>
      <c r="R160" s="236">
        <f>Q160*H160</f>
        <v>0.0081899999999999994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349</v>
      </c>
      <c r="AT160" s="238" t="s">
        <v>249</v>
      </c>
      <c r="AU160" s="238" t="s">
        <v>85</v>
      </c>
      <c r="AY160" s="16" t="s">
        <v>158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349</v>
      </c>
      <c r="BM160" s="238" t="s">
        <v>359</v>
      </c>
    </row>
    <row r="161" s="2" customFormat="1">
      <c r="A161" s="37"/>
      <c r="B161" s="38"/>
      <c r="C161" s="39"/>
      <c r="D161" s="240" t="s">
        <v>167</v>
      </c>
      <c r="E161" s="39"/>
      <c r="F161" s="241" t="s">
        <v>358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167</v>
      </c>
      <c r="AU161" s="16" t="s">
        <v>85</v>
      </c>
    </row>
    <row r="162" s="13" customFormat="1">
      <c r="A162" s="13"/>
      <c r="B162" s="245"/>
      <c r="C162" s="246"/>
      <c r="D162" s="240" t="s">
        <v>169</v>
      </c>
      <c r="E162" s="246"/>
      <c r="F162" s="248" t="s">
        <v>287</v>
      </c>
      <c r="G162" s="246"/>
      <c r="H162" s="249">
        <v>21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169</v>
      </c>
      <c r="AU162" s="255" t="s">
        <v>85</v>
      </c>
      <c r="AV162" s="13" t="s">
        <v>85</v>
      </c>
      <c r="AW162" s="13" t="s">
        <v>4</v>
      </c>
      <c r="AX162" s="13" t="s">
        <v>83</v>
      </c>
      <c r="AY162" s="255" t="s">
        <v>158</v>
      </c>
    </row>
    <row r="163" s="2" customFormat="1" ht="24.15" customHeight="1">
      <c r="A163" s="37"/>
      <c r="B163" s="38"/>
      <c r="C163" s="226" t="s">
        <v>236</v>
      </c>
      <c r="D163" s="226" t="s">
        <v>161</v>
      </c>
      <c r="E163" s="227" t="s">
        <v>360</v>
      </c>
      <c r="F163" s="228" t="s">
        <v>361</v>
      </c>
      <c r="G163" s="229" t="s">
        <v>362</v>
      </c>
      <c r="H163" s="230">
        <v>8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236</v>
      </c>
      <c r="AT163" s="238" t="s">
        <v>161</v>
      </c>
      <c r="AU163" s="238" t="s">
        <v>85</v>
      </c>
      <c r="AY163" s="16" t="s">
        <v>158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83</v>
      </c>
      <c r="BK163" s="239">
        <f>ROUND(I163*H163,2)</f>
        <v>0</v>
      </c>
      <c r="BL163" s="16" t="s">
        <v>236</v>
      </c>
      <c r="BM163" s="238" t="s">
        <v>363</v>
      </c>
    </row>
    <row r="164" s="2" customFormat="1">
      <c r="A164" s="37"/>
      <c r="B164" s="38"/>
      <c r="C164" s="39"/>
      <c r="D164" s="240" t="s">
        <v>167</v>
      </c>
      <c r="E164" s="39"/>
      <c r="F164" s="241" t="s">
        <v>364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85</v>
      </c>
    </row>
    <row r="165" s="2" customFormat="1" ht="24.15" customHeight="1">
      <c r="A165" s="37"/>
      <c r="B165" s="38"/>
      <c r="C165" s="257" t="s">
        <v>255</v>
      </c>
      <c r="D165" s="257" t="s">
        <v>249</v>
      </c>
      <c r="E165" s="258" t="s">
        <v>365</v>
      </c>
      <c r="F165" s="259" t="s">
        <v>366</v>
      </c>
      <c r="G165" s="260" t="s">
        <v>362</v>
      </c>
      <c r="H165" s="261">
        <v>8</v>
      </c>
      <c r="I165" s="262"/>
      <c r="J165" s="263">
        <f>ROUND(I165*H165,2)</f>
        <v>0</v>
      </c>
      <c r="K165" s="264"/>
      <c r="L165" s="265"/>
      <c r="M165" s="266" t="s">
        <v>1</v>
      </c>
      <c r="N165" s="267" t="s">
        <v>41</v>
      </c>
      <c r="O165" s="90"/>
      <c r="P165" s="236">
        <f>O165*H165</f>
        <v>0</v>
      </c>
      <c r="Q165" s="236">
        <v>0.00014999999999999999</v>
      </c>
      <c r="R165" s="236">
        <f>Q165*H165</f>
        <v>0.0011999999999999999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349</v>
      </c>
      <c r="AT165" s="238" t="s">
        <v>249</v>
      </c>
      <c r="AU165" s="238" t="s">
        <v>85</v>
      </c>
      <c r="AY165" s="16" t="s">
        <v>158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83</v>
      </c>
      <c r="BK165" s="239">
        <f>ROUND(I165*H165,2)</f>
        <v>0</v>
      </c>
      <c r="BL165" s="16" t="s">
        <v>349</v>
      </c>
      <c r="BM165" s="238" t="s">
        <v>367</v>
      </c>
    </row>
    <row r="166" s="2" customFormat="1">
      <c r="A166" s="37"/>
      <c r="B166" s="38"/>
      <c r="C166" s="39"/>
      <c r="D166" s="240" t="s">
        <v>167</v>
      </c>
      <c r="E166" s="39"/>
      <c r="F166" s="241" t="s">
        <v>366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</v>
      </c>
      <c r="AU166" s="16" t="s">
        <v>85</v>
      </c>
    </row>
    <row r="167" s="2" customFormat="1">
      <c r="A167" s="37"/>
      <c r="B167" s="38"/>
      <c r="C167" s="39"/>
      <c r="D167" s="240" t="s">
        <v>239</v>
      </c>
      <c r="E167" s="39"/>
      <c r="F167" s="256" t="s">
        <v>368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239</v>
      </c>
      <c r="AU167" s="16" t="s">
        <v>85</v>
      </c>
    </row>
    <row r="168" s="2" customFormat="1" ht="33" customHeight="1">
      <c r="A168" s="37"/>
      <c r="B168" s="38"/>
      <c r="C168" s="226" t="s">
        <v>262</v>
      </c>
      <c r="D168" s="226" t="s">
        <v>161</v>
      </c>
      <c r="E168" s="227" t="s">
        <v>369</v>
      </c>
      <c r="F168" s="228" t="s">
        <v>370</v>
      </c>
      <c r="G168" s="229" t="s">
        <v>276</v>
      </c>
      <c r="H168" s="230">
        <v>65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236</v>
      </c>
      <c r="AT168" s="238" t="s">
        <v>161</v>
      </c>
      <c r="AU168" s="238" t="s">
        <v>85</v>
      </c>
      <c r="AY168" s="16" t="s">
        <v>158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83</v>
      </c>
      <c r="BK168" s="239">
        <f>ROUND(I168*H168,2)</f>
        <v>0</v>
      </c>
      <c r="BL168" s="16" t="s">
        <v>236</v>
      </c>
      <c r="BM168" s="238" t="s">
        <v>371</v>
      </c>
    </row>
    <row r="169" s="2" customFormat="1">
      <c r="A169" s="37"/>
      <c r="B169" s="38"/>
      <c r="C169" s="39"/>
      <c r="D169" s="240" t="s">
        <v>167</v>
      </c>
      <c r="E169" s="39"/>
      <c r="F169" s="241" t="s">
        <v>372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167</v>
      </c>
      <c r="AU169" s="16" t="s">
        <v>85</v>
      </c>
    </row>
    <row r="170" s="2" customFormat="1" ht="24.15" customHeight="1">
      <c r="A170" s="37"/>
      <c r="B170" s="38"/>
      <c r="C170" s="257" t="s">
        <v>268</v>
      </c>
      <c r="D170" s="257" t="s">
        <v>249</v>
      </c>
      <c r="E170" s="258" t="s">
        <v>373</v>
      </c>
      <c r="F170" s="259" t="s">
        <v>374</v>
      </c>
      <c r="G170" s="260" t="s">
        <v>276</v>
      </c>
      <c r="H170" s="261">
        <v>68.25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41</v>
      </c>
      <c r="O170" s="90"/>
      <c r="P170" s="236">
        <f>O170*H170</f>
        <v>0</v>
      </c>
      <c r="Q170" s="236">
        <v>5.0000000000000002E-05</v>
      </c>
      <c r="R170" s="236">
        <f>Q170*H170</f>
        <v>0.0034125000000000002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349</v>
      </c>
      <c r="AT170" s="238" t="s">
        <v>249</v>
      </c>
      <c r="AU170" s="238" t="s">
        <v>85</v>
      </c>
      <c r="AY170" s="16" t="s">
        <v>158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83</v>
      </c>
      <c r="BK170" s="239">
        <f>ROUND(I170*H170,2)</f>
        <v>0</v>
      </c>
      <c r="BL170" s="16" t="s">
        <v>349</v>
      </c>
      <c r="BM170" s="238" t="s">
        <v>375</v>
      </c>
    </row>
    <row r="171" s="2" customFormat="1">
      <c r="A171" s="37"/>
      <c r="B171" s="38"/>
      <c r="C171" s="39"/>
      <c r="D171" s="240" t="s">
        <v>167</v>
      </c>
      <c r="E171" s="39"/>
      <c r="F171" s="241" t="s">
        <v>374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167</v>
      </c>
      <c r="AU171" s="16" t="s">
        <v>85</v>
      </c>
    </row>
    <row r="172" s="2" customFormat="1">
      <c r="A172" s="37"/>
      <c r="B172" s="38"/>
      <c r="C172" s="39"/>
      <c r="D172" s="240" t="s">
        <v>239</v>
      </c>
      <c r="E172" s="39"/>
      <c r="F172" s="256" t="s">
        <v>376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239</v>
      </c>
      <c r="AU172" s="16" t="s">
        <v>85</v>
      </c>
    </row>
    <row r="173" s="13" customFormat="1">
      <c r="A173" s="13"/>
      <c r="B173" s="245"/>
      <c r="C173" s="246"/>
      <c r="D173" s="240" t="s">
        <v>169</v>
      </c>
      <c r="E173" s="246"/>
      <c r="F173" s="248" t="s">
        <v>377</v>
      </c>
      <c r="G173" s="246"/>
      <c r="H173" s="249">
        <v>68.25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169</v>
      </c>
      <c r="AU173" s="255" t="s">
        <v>85</v>
      </c>
      <c r="AV173" s="13" t="s">
        <v>85</v>
      </c>
      <c r="AW173" s="13" t="s">
        <v>4</v>
      </c>
      <c r="AX173" s="13" t="s">
        <v>83</v>
      </c>
      <c r="AY173" s="255" t="s">
        <v>158</v>
      </c>
    </row>
    <row r="174" s="2" customFormat="1" ht="24.15" customHeight="1">
      <c r="A174" s="37"/>
      <c r="B174" s="38"/>
      <c r="C174" s="226" t="s">
        <v>273</v>
      </c>
      <c r="D174" s="226" t="s">
        <v>161</v>
      </c>
      <c r="E174" s="227" t="s">
        <v>378</v>
      </c>
      <c r="F174" s="228" t="s">
        <v>379</v>
      </c>
      <c r="G174" s="229" t="s">
        <v>276</v>
      </c>
      <c r="H174" s="230">
        <v>24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41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236</v>
      </c>
      <c r="AT174" s="238" t="s">
        <v>161</v>
      </c>
      <c r="AU174" s="238" t="s">
        <v>85</v>
      </c>
      <c r="AY174" s="16" t="s">
        <v>158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83</v>
      </c>
      <c r="BK174" s="239">
        <f>ROUND(I174*H174,2)</f>
        <v>0</v>
      </c>
      <c r="BL174" s="16" t="s">
        <v>236</v>
      </c>
      <c r="BM174" s="238" t="s">
        <v>380</v>
      </c>
    </row>
    <row r="175" s="2" customFormat="1">
      <c r="A175" s="37"/>
      <c r="B175" s="38"/>
      <c r="C175" s="39"/>
      <c r="D175" s="240" t="s">
        <v>167</v>
      </c>
      <c r="E175" s="39"/>
      <c r="F175" s="241" t="s">
        <v>381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167</v>
      </c>
      <c r="AU175" s="16" t="s">
        <v>85</v>
      </c>
    </row>
    <row r="176" s="2" customFormat="1" ht="33" customHeight="1">
      <c r="A176" s="37"/>
      <c r="B176" s="38"/>
      <c r="C176" s="257" t="s">
        <v>7</v>
      </c>
      <c r="D176" s="257" t="s">
        <v>249</v>
      </c>
      <c r="E176" s="258" t="s">
        <v>382</v>
      </c>
      <c r="F176" s="259" t="s">
        <v>383</v>
      </c>
      <c r="G176" s="260" t="s">
        <v>276</v>
      </c>
      <c r="H176" s="261">
        <v>12.6</v>
      </c>
      <c r="I176" s="262"/>
      <c r="J176" s="263">
        <f>ROUND(I176*H176,2)</f>
        <v>0</v>
      </c>
      <c r="K176" s="264"/>
      <c r="L176" s="265"/>
      <c r="M176" s="266" t="s">
        <v>1</v>
      </c>
      <c r="N176" s="267" t="s">
        <v>41</v>
      </c>
      <c r="O176" s="90"/>
      <c r="P176" s="236">
        <f>O176*H176</f>
        <v>0</v>
      </c>
      <c r="Q176" s="236">
        <v>0.00012999999999999999</v>
      </c>
      <c r="R176" s="236">
        <f>Q176*H176</f>
        <v>0.0016379999999999999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349</v>
      </c>
      <c r="AT176" s="238" t="s">
        <v>249</v>
      </c>
      <c r="AU176" s="238" t="s">
        <v>85</v>
      </c>
      <c r="AY176" s="16" t="s">
        <v>158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83</v>
      </c>
      <c r="BK176" s="239">
        <f>ROUND(I176*H176,2)</f>
        <v>0</v>
      </c>
      <c r="BL176" s="16" t="s">
        <v>349</v>
      </c>
      <c r="BM176" s="238" t="s">
        <v>384</v>
      </c>
    </row>
    <row r="177" s="2" customFormat="1">
      <c r="A177" s="37"/>
      <c r="B177" s="38"/>
      <c r="C177" s="39"/>
      <c r="D177" s="240" t="s">
        <v>167</v>
      </c>
      <c r="E177" s="39"/>
      <c r="F177" s="241" t="s">
        <v>383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167</v>
      </c>
      <c r="AU177" s="16" t="s">
        <v>85</v>
      </c>
    </row>
    <row r="178" s="2" customFormat="1">
      <c r="A178" s="37"/>
      <c r="B178" s="38"/>
      <c r="C178" s="39"/>
      <c r="D178" s="240" t="s">
        <v>239</v>
      </c>
      <c r="E178" s="39"/>
      <c r="F178" s="256" t="s">
        <v>385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239</v>
      </c>
      <c r="AU178" s="16" t="s">
        <v>85</v>
      </c>
    </row>
    <row r="179" s="13" customFormat="1">
      <c r="A179" s="13"/>
      <c r="B179" s="245"/>
      <c r="C179" s="246"/>
      <c r="D179" s="240" t="s">
        <v>169</v>
      </c>
      <c r="E179" s="246"/>
      <c r="F179" s="248" t="s">
        <v>386</v>
      </c>
      <c r="G179" s="246"/>
      <c r="H179" s="249">
        <v>12.6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169</v>
      </c>
      <c r="AU179" s="255" t="s">
        <v>85</v>
      </c>
      <c r="AV179" s="13" t="s">
        <v>85</v>
      </c>
      <c r="AW179" s="13" t="s">
        <v>4</v>
      </c>
      <c r="AX179" s="13" t="s">
        <v>83</v>
      </c>
      <c r="AY179" s="255" t="s">
        <v>158</v>
      </c>
    </row>
    <row r="180" s="2" customFormat="1" ht="33" customHeight="1">
      <c r="A180" s="37"/>
      <c r="B180" s="38"/>
      <c r="C180" s="257" t="s">
        <v>283</v>
      </c>
      <c r="D180" s="257" t="s">
        <v>249</v>
      </c>
      <c r="E180" s="258" t="s">
        <v>387</v>
      </c>
      <c r="F180" s="259" t="s">
        <v>383</v>
      </c>
      <c r="G180" s="260" t="s">
        <v>276</v>
      </c>
      <c r="H180" s="261">
        <v>12.6</v>
      </c>
      <c r="I180" s="262"/>
      <c r="J180" s="263">
        <f>ROUND(I180*H180,2)</f>
        <v>0</v>
      </c>
      <c r="K180" s="264"/>
      <c r="L180" s="265"/>
      <c r="M180" s="266" t="s">
        <v>1</v>
      </c>
      <c r="N180" s="267" t="s">
        <v>41</v>
      </c>
      <c r="O180" s="90"/>
      <c r="P180" s="236">
        <f>O180*H180</f>
        <v>0</v>
      </c>
      <c r="Q180" s="236">
        <v>0.00012999999999999999</v>
      </c>
      <c r="R180" s="236">
        <f>Q180*H180</f>
        <v>0.0016379999999999999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349</v>
      </c>
      <c r="AT180" s="238" t="s">
        <v>249</v>
      </c>
      <c r="AU180" s="238" t="s">
        <v>85</v>
      </c>
      <c r="AY180" s="16" t="s">
        <v>158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83</v>
      </c>
      <c r="BK180" s="239">
        <f>ROUND(I180*H180,2)</f>
        <v>0</v>
      </c>
      <c r="BL180" s="16" t="s">
        <v>349</v>
      </c>
      <c r="BM180" s="238" t="s">
        <v>388</v>
      </c>
    </row>
    <row r="181" s="2" customFormat="1">
      <c r="A181" s="37"/>
      <c r="B181" s="38"/>
      <c r="C181" s="39"/>
      <c r="D181" s="240" t="s">
        <v>167</v>
      </c>
      <c r="E181" s="39"/>
      <c r="F181" s="241" t="s">
        <v>383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167</v>
      </c>
      <c r="AU181" s="16" t="s">
        <v>85</v>
      </c>
    </row>
    <row r="182" s="2" customFormat="1">
      <c r="A182" s="37"/>
      <c r="B182" s="38"/>
      <c r="C182" s="39"/>
      <c r="D182" s="240" t="s">
        <v>239</v>
      </c>
      <c r="E182" s="39"/>
      <c r="F182" s="256" t="s">
        <v>389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239</v>
      </c>
      <c r="AU182" s="16" t="s">
        <v>85</v>
      </c>
    </row>
    <row r="183" s="13" customFormat="1">
      <c r="A183" s="13"/>
      <c r="B183" s="245"/>
      <c r="C183" s="246"/>
      <c r="D183" s="240" t="s">
        <v>169</v>
      </c>
      <c r="E183" s="246"/>
      <c r="F183" s="248" t="s">
        <v>386</v>
      </c>
      <c r="G183" s="246"/>
      <c r="H183" s="249">
        <v>12.6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169</v>
      </c>
      <c r="AU183" s="255" t="s">
        <v>85</v>
      </c>
      <c r="AV183" s="13" t="s">
        <v>85</v>
      </c>
      <c r="AW183" s="13" t="s">
        <v>4</v>
      </c>
      <c r="AX183" s="13" t="s">
        <v>83</v>
      </c>
      <c r="AY183" s="255" t="s">
        <v>158</v>
      </c>
    </row>
    <row r="184" s="2" customFormat="1" ht="24.15" customHeight="1">
      <c r="A184" s="37"/>
      <c r="B184" s="38"/>
      <c r="C184" s="226" t="s">
        <v>288</v>
      </c>
      <c r="D184" s="226" t="s">
        <v>161</v>
      </c>
      <c r="E184" s="227" t="s">
        <v>390</v>
      </c>
      <c r="F184" s="228" t="s">
        <v>391</v>
      </c>
      <c r="G184" s="229" t="s">
        <v>276</v>
      </c>
      <c r="H184" s="230">
        <v>165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236</v>
      </c>
      <c r="AT184" s="238" t="s">
        <v>161</v>
      </c>
      <c r="AU184" s="238" t="s">
        <v>85</v>
      </c>
      <c r="AY184" s="16" t="s">
        <v>158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83</v>
      </c>
      <c r="BK184" s="239">
        <f>ROUND(I184*H184,2)</f>
        <v>0</v>
      </c>
      <c r="BL184" s="16" t="s">
        <v>236</v>
      </c>
      <c r="BM184" s="238" t="s">
        <v>392</v>
      </c>
    </row>
    <row r="185" s="2" customFormat="1">
      <c r="A185" s="37"/>
      <c r="B185" s="38"/>
      <c r="C185" s="39"/>
      <c r="D185" s="240" t="s">
        <v>167</v>
      </c>
      <c r="E185" s="39"/>
      <c r="F185" s="241" t="s">
        <v>393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167</v>
      </c>
      <c r="AU185" s="16" t="s">
        <v>85</v>
      </c>
    </row>
    <row r="186" s="2" customFormat="1" ht="24.15" customHeight="1">
      <c r="A186" s="37"/>
      <c r="B186" s="38"/>
      <c r="C186" s="257" t="s">
        <v>394</v>
      </c>
      <c r="D186" s="257" t="s">
        <v>249</v>
      </c>
      <c r="E186" s="258" t="s">
        <v>395</v>
      </c>
      <c r="F186" s="259" t="s">
        <v>396</v>
      </c>
      <c r="G186" s="260" t="s">
        <v>276</v>
      </c>
      <c r="H186" s="261">
        <v>110.25</v>
      </c>
      <c r="I186" s="262"/>
      <c r="J186" s="263">
        <f>ROUND(I186*H186,2)</f>
        <v>0</v>
      </c>
      <c r="K186" s="264"/>
      <c r="L186" s="265"/>
      <c r="M186" s="266" t="s">
        <v>1</v>
      </c>
      <c r="N186" s="267" t="s">
        <v>41</v>
      </c>
      <c r="O186" s="90"/>
      <c r="P186" s="236">
        <f>O186*H186</f>
        <v>0</v>
      </c>
      <c r="Q186" s="236">
        <v>0.00010000000000000001</v>
      </c>
      <c r="R186" s="236">
        <f>Q186*H186</f>
        <v>0.011025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349</v>
      </c>
      <c r="AT186" s="238" t="s">
        <v>249</v>
      </c>
      <c r="AU186" s="238" t="s">
        <v>85</v>
      </c>
      <c r="AY186" s="16" t="s">
        <v>158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83</v>
      </c>
      <c r="BK186" s="239">
        <f>ROUND(I186*H186,2)</f>
        <v>0</v>
      </c>
      <c r="BL186" s="16" t="s">
        <v>349</v>
      </c>
      <c r="BM186" s="238" t="s">
        <v>397</v>
      </c>
    </row>
    <row r="187" s="2" customFormat="1">
      <c r="A187" s="37"/>
      <c r="B187" s="38"/>
      <c r="C187" s="39"/>
      <c r="D187" s="240" t="s">
        <v>167</v>
      </c>
      <c r="E187" s="39"/>
      <c r="F187" s="241" t="s">
        <v>396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167</v>
      </c>
      <c r="AU187" s="16" t="s">
        <v>85</v>
      </c>
    </row>
    <row r="188" s="2" customFormat="1">
      <c r="A188" s="37"/>
      <c r="B188" s="38"/>
      <c r="C188" s="39"/>
      <c r="D188" s="240" t="s">
        <v>239</v>
      </c>
      <c r="E188" s="39"/>
      <c r="F188" s="256" t="s">
        <v>398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239</v>
      </c>
      <c r="AU188" s="16" t="s">
        <v>85</v>
      </c>
    </row>
    <row r="189" s="13" customFormat="1">
      <c r="A189" s="13"/>
      <c r="B189" s="245"/>
      <c r="C189" s="246"/>
      <c r="D189" s="240" t="s">
        <v>169</v>
      </c>
      <c r="E189" s="246"/>
      <c r="F189" s="248" t="s">
        <v>399</v>
      </c>
      <c r="G189" s="246"/>
      <c r="H189" s="249">
        <v>110.25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169</v>
      </c>
      <c r="AU189" s="255" t="s">
        <v>85</v>
      </c>
      <c r="AV189" s="13" t="s">
        <v>85</v>
      </c>
      <c r="AW189" s="13" t="s">
        <v>4</v>
      </c>
      <c r="AX189" s="13" t="s">
        <v>83</v>
      </c>
      <c r="AY189" s="255" t="s">
        <v>158</v>
      </c>
    </row>
    <row r="190" s="2" customFormat="1" ht="24.15" customHeight="1">
      <c r="A190" s="37"/>
      <c r="B190" s="38"/>
      <c r="C190" s="257" t="s">
        <v>400</v>
      </c>
      <c r="D190" s="257" t="s">
        <v>249</v>
      </c>
      <c r="E190" s="258" t="s">
        <v>401</v>
      </c>
      <c r="F190" s="259" t="s">
        <v>396</v>
      </c>
      <c r="G190" s="260" t="s">
        <v>276</v>
      </c>
      <c r="H190" s="261">
        <v>63</v>
      </c>
      <c r="I190" s="262"/>
      <c r="J190" s="263">
        <f>ROUND(I190*H190,2)</f>
        <v>0</v>
      </c>
      <c r="K190" s="264"/>
      <c r="L190" s="265"/>
      <c r="M190" s="266" t="s">
        <v>1</v>
      </c>
      <c r="N190" s="267" t="s">
        <v>41</v>
      </c>
      <c r="O190" s="90"/>
      <c r="P190" s="236">
        <f>O190*H190</f>
        <v>0</v>
      </c>
      <c r="Q190" s="236">
        <v>0.00010000000000000001</v>
      </c>
      <c r="R190" s="236">
        <f>Q190*H190</f>
        <v>0.0063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349</v>
      </c>
      <c r="AT190" s="238" t="s">
        <v>249</v>
      </c>
      <c r="AU190" s="238" t="s">
        <v>85</v>
      </c>
      <c r="AY190" s="16" t="s">
        <v>158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83</v>
      </c>
      <c r="BK190" s="239">
        <f>ROUND(I190*H190,2)</f>
        <v>0</v>
      </c>
      <c r="BL190" s="16" t="s">
        <v>349</v>
      </c>
      <c r="BM190" s="238" t="s">
        <v>402</v>
      </c>
    </row>
    <row r="191" s="2" customFormat="1">
      <c r="A191" s="37"/>
      <c r="B191" s="38"/>
      <c r="C191" s="39"/>
      <c r="D191" s="240" t="s">
        <v>167</v>
      </c>
      <c r="E191" s="39"/>
      <c r="F191" s="241" t="s">
        <v>396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167</v>
      </c>
      <c r="AU191" s="16" t="s">
        <v>85</v>
      </c>
    </row>
    <row r="192" s="2" customFormat="1">
      <c r="A192" s="37"/>
      <c r="B192" s="38"/>
      <c r="C192" s="39"/>
      <c r="D192" s="240" t="s">
        <v>239</v>
      </c>
      <c r="E192" s="39"/>
      <c r="F192" s="256" t="s">
        <v>403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239</v>
      </c>
      <c r="AU192" s="16" t="s">
        <v>85</v>
      </c>
    </row>
    <row r="193" s="13" customFormat="1">
      <c r="A193" s="13"/>
      <c r="B193" s="245"/>
      <c r="C193" s="246"/>
      <c r="D193" s="240" t="s">
        <v>169</v>
      </c>
      <c r="E193" s="246"/>
      <c r="F193" s="248" t="s">
        <v>351</v>
      </c>
      <c r="G193" s="246"/>
      <c r="H193" s="249">
        <v>63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169</v>
      </c>
      <c r="AU193" s="255" t="s">
        <v>85</v>
      </c>
      <c r="AV193" s="13" t="s">
        <v>85</v>
      </c>
      <c r="AW193" s="13" t="s">
        <v>4</v>
      </c>
      <c r="AX193" s="13" t="s">
        <v>83</v>
      </c>
      <c r="AY193" s="255" t="s">
        <v>158</v>
      </c>
    </row>
    <row r="194" s="2" customFormat="1" ht="24.15" customHeight="1">
      <c r="A194" s="37"/>
      <c r="B194" s="38"/>
      <c r="C194" s="226" t="s">
        <v>404</v>
      </c>
      <c r="D194" s="226" t="s">
        <v>161</v>
      </c>
      <c r="E194" s="227" t="s">
        <v>405</v>
      </c>
      <c r="F194" s="228" t="s">
        <v>406</v>
      </c>
      <c r="G194" s="229" t="s">
        <v>276</v>
      </c>
      <c r="H194" s="230">
        <v>430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236</v>
      </c>
      <c r="AT194" s="238" t="s">
        <v>161</v>
      </c>
      <c r="AU194" s="238" t="s">
        <v>85</v>
      </c>
      <c r="AY194" s="16" t="s">
        <v>158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83</v>
      </c>
      <c r="BK194" s="239">
        <f>ROUND(I194*H194,2)</f>
        <v>0</v>
      </c>
      <c r="BL194" s="16" t="s">
        <v>236</v>
      </c>
      <c r="BM194" s="238" t="s">
        <v>407</v>
      </c>
    </row>
    <row r="195" s="2" customFormat="1">
      <c r="A195" s="37"/>
      <c r="B195" s="38"/>
      <c r="C195" s="39"/>
      <c r="D195" s="240" t="s">
        <v>167</v>
      </c>
      <c r="E195" s="39"/>
      <c r="F195" s="241" t="s">
        <v>408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167</v>
      </c>
      <c r="AU195" s="16" t="s">
        <v>85</v>
      </c>
    </row>
    <row r="196" s="2" customFormat="1" ht="24.15" customHeight="1">
      <c r="A196" s="37"/>
      <c r="B196" s="38"/>
      <c r="C196" s="257" t="s">
        <v>409</v>
      </c>
      <c r="D196" s="257" t="s">
        <v>249</v>
      </c>
      <c r="E196" s="258" t="s">
        <v>410</v>
      </c>
      <c r="F196" s="259" t="s">
        <v>411</v>
      </c>
      <c r="G196" s="260" t="s">
        <v>276</v>
      </c>
      <c r="H196" s="261">
        <v>183.75</v>
      </c>
      <c r="I196" s="262"/>
      <c r="J196" s="263">
        <f>ROUND(I196*H196,2)</f>
        <v>0</v>
      </c>
      <c r="K196" s="264"/>
      <c r="L196" s="265"/>
      <c r="M196" s="266" t="s">
        <v>1</v>
      </c>
      <c r="N196" s="267" t="s">
        <v>41</v>
      </c>
      <c r="O196" s="90"/>
      <c r="P196" s="236">
        <f>O196*H196</f>
        <v>0</v>
      </c>
      <c r="Q196" s="236">
        <v>0.00012</v>
      </c>
      <c r="R196" s="236">
        <f>Q196*H196</f>
        <v>0.02205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349</v>
      </c>
      <c r="AT196" s="238" t="s">
        <v>249</v>
      </c>
      <c r="AU196" s="238" t="s">
        <v>85</v>
      </c>
      <c r="AY196" s="16" t="s">
        <v>158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83</v>
      </c>
      <c r="BK196" s="239">
        <f>ROUND(I196*H196,2)</f>
        <v>0</v>
      </c>
      <c r="BL196" s="16" t="s">
        <v>349</v>
      </c>
      <c r="BM196" s="238" t="s">
        <v>412</v>
      </c>
    </row>
    <row r="197" s="2" customFormat="1">
      <c r="A197" s="37"/>
      <c r="B197" s="38"/>
      <c r="C197" s="39"/>
      <c r="D197" s="240" t="s">
        <v>167</v>
      </c>
      <c r="E197" s="39"/>
      <c r="F197" s="241" t="s">
        <v>411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167</v>
      </c>
      <c r="AU197" s="16" t="s">
        <v>85</v>
      </c>
    </row>
    <row r="198" s="2" customFormat="1">
      <c r="A198" s="37"/>
      <c r="B198" s="38"/>
      <c r="C198" s="39"/>
      <c r="D198" s="240" t="s">
        <v>239</v>
      </c>
      <c r="E198" s="39"/>
      <c r="F198" s="256" t="s">
        <v>413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239</v>
      </c>
      <c r="AU198" s="16" t="s">
        <v>85</v>
      </c>
    </row>
    <row r="199" s="13" customFormat="1">
      <c r="A199" s="13"/>
      <c r="B199" s="245"/>
      <c r="C199" s="246"/>
      <c r="D199" s="240" t="s">
        <v>169</v>
      </c>
      <c r="E199" s="246"/>
      <c r="F199" s="248" t="s">
        <v>414</v>
      </c>
      <c r="G199" s="246"/>
      <c r="H199" s="249">
        <v>183.75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169</v>
      </c>
      <c r="AU199" s="255" t="s">
        <v>85</v>
      </c>
      <c r="AV199" s="13" t="s">
        <v>85</v>
      </c>
      <c r="AW199" s="13" t="s">
        <v>4</v>
      </c>
      <c r="AX199" s="13" t="s">
        <v>83</v>
      </c>
      <c r="AY199" s="255" t="s">
        <v>158</v>
      </c>
    </row>
    <row r="200" s="2" customFormat="1" ht="24.15" customHeight="1">
      <c r="A200" s="37"/>
      <c r="B200" s="38"/>
      <c r="C200" s="257" t="s">
        <v>415</v>
      </c>
      <c r="D200" s="257" t="s">
        <v>249</v>
      </c>
      <c r="E200" s="258" t="s">
        <v>416</v>
      </c>
      <c r="F200" s="259" t="s">
        <v>411</v>
      </c>
      <c r="G200" s="260" t="s">
        <v>276</v>
      </c>
      <c r="H200" s="261">
        <v>267.75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41</v>
      </c>
      <c r="O200" s="90"/>
      <c r="P200" s="236">
        <f>O200*H200</f>
        <v>0</v>
      </c>
      <c r="Q200" s="236">
        <v>0.00012</v>
      </c>
      <c r="R200" s="236">
        <f>Q200*H200</f>
        <v>0.032129999999999999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349</v>
      </c>
      <c r="AT200" s="238" t="s">
        <v>249</v>
      </c>
      <c r="AU200" s="238" t="s">
        <v>85</v>
      </c>
      <c r="AY200" s="16" t="s">
        <v>158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83</v>
      </c>
      <c r="BK200" s="239">
        <f>ROUND(I200*H200,2)</f>
        <v>0</v>
      </c>
      <c r="BL200" s="16" t="s">
        <v>349</v>
      </c>
      <c r="BM200" s="238" t="s">
        <v>417</v>
      </c>
    </row>
    <row r="201" s="2" customFormat="1">
      <c r="A201" s="37"/>
      <c r="B201" s="38"/>
      <c r="C201" s="39"/>
      <c r="D201" s="240" t="s">
        <v>167</v>
      </c>
      <c r="E201" s="39"/>
      <c r="F201" s="241" t="s">
        <v>411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167</v>
      </c>
      <c r="AU201" s="16" t="s">
        <v>85</v>
      </c>
    </row>
    <row r="202" s="2" customFormat="1">
      <c r="A202" s="37"/>
      <c r="B202" s="38"/>
      <c r="C202" s="39"/>
      <c r="D202" s="240" t="s">
        <v>239</v>
      </c>
      <c r="E202" s="39"/>
      <c r="F202" s="256" t="s">
        <v>418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239</v>
      </c>
      <c r="AU202" s="16" t="s">
        <v>85</v>
      </c>
    </row>
    <row r="203" s="13" customFormat="1">
      <c r="A203" s="13"/>
      <c r="B203" s="245"/>
      <c r="C203" s="246"/>
      <c r="D203" s="240" t="s">
        <v>169</v>
      </c>
      <c r="E203" s="246"/>
      <c r="F203" s="248" t="s">
        <v>419</v>
      </c>
      <c r="G203" s="246"/>
      <c r="H203" s="249">
        <v>267.75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169</v>
      </c>
      <c r="AU203" s="255" t="s">
        <v>85</v>
      </c>
      <c r="AV203" s="13" t="s">
        <v>85</v>
      </c>
      <c r="AW203" s="13" t="s">
        <v>4</v>
      </c>
      <c r="AX203" s="13" t="s">
        <v>83</v>
      </c>
      <c r="AY203" s="255" t="s">
        <v>158</v>
      </c>
    </row>
    <row r="204" s="2" customFormat="1" ht="24.15" customHeight="1">
      <c r="A204" s="37"/>
      <c r="B204" s="38"/>
      <c r="C204" s="226" t="s">
        <v>420</v>
      </c>
      <c r="D204" s="226" t="s">
        <v>161</v>
      </c>
      <c r="E204" s="227" t="s">
        <v>421</v>
      </c>
      <c r="F204" s="228" t="s">
        <v>422</v>
      </c>
      <c r="G204" s="229" t="s">
        <v>276</v>
      </c>
      <c r="H204" s="230">
        <v>70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41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236</v>
      </c>
      <c r="AT204" s="238" t="s">
        <v>161</v>
      </c>
      <c r="AU204" s="238" t="s">
        <v>85</v>
      </c>
      <c r="AY204" s="16" t="s">
        <v>158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83</v>
      </c>
      <c r="BK204" s="239">
        <f>ROUND(I204*H204,2)</f>
        <v>0</v>
      </c>
      <c r="BL204" s="16" t="s">
        <v>236</v>
      </c>
      <c r="BM204" s="238" t="s">
        <v>423</v>
      </c>
    </row>
    <row r="205" s="2" customFormat="1">
      <c r="A205" s="37"/>
      <c r="B205" s="38"/>
      <c r="C205" s="39"/>
      <c r="D205" s="240" t="s">
        <v>167</v>
      </c>
      <c r="E205" s="39"/>
      <c r="F205" s="241" t="s">
        <v>424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167</v>
      </c>
      <c r="AU205" s="16" t="s">
        <v>85</v>
      </c>
    </row>
    <row r="206" s="2" customFormat="1">
      <c r="A206" s="37"/>
      <c r="B206" s="38"/>
      <c r="C206" s="39"/>
      <c r="D206" s="240" t="s">
        <v>239</v>
      </c>
      <c r="E206" s="39"/>
      <c r="F206" s="256" t="s">
        <v>425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239</v>
      </c>
      <c r="AU206" s="16" t="s">
        <v>85</v>
      </c>
    </row>
    <row r="207" s="2" customFormat="1" ht="24.15" customHeight="1">
      <c r="A207" s="37"/>
      <c r="B207" s="38"/>
      <c r="C207" s="257" t="s">
        <v>426</v>
      </c>
      <c r="D207" s="257" t="s">
        <v>249</v>
      </c>
      <c r="E207" s="258" t="s">
        <v>427</v>
      </c>
      <c r="F207" s="259" t="s">
        <v>428</v>
      </c>
      <c r="G207" s="260" t="s">
        <v>276</v>
      </c>
      <c r="H207" s="261">
        <v>73.5</v>
      </c>
      <c r="I207" s="262"/>
      <c r="J207" s="263">
        <f>ROUND(I207*H207,2)</f>
        <v>0</v>
      </c>
      <c r="K207" s="264"/>
      <c r="L207" s="265"/>
      <c r="M207" s="266" t="s">
        <v>1</v>
      </c>
      <c r="N207" s="267" t="s">
        <v>41</v>
      </c>
      <c r="O207" s="90"/>
      <c r="P207" s="236">
        <f>O207*H207</f>
        <v>0</v>
      </c>
      <c r="Q207" s="236">
        <v>0.00016000000000000001</v>
      </c>
      <c r="R207" s="236">
        <f>Q207*H207</f>
        <v>0.011760000000000001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349</v>
      </c>
      <c r="AT207" s="238" t="s">
        <v>249</v>
      </c>
      <c r="AU207" s="238" t="s">
        <v>85</v>
      </c>
      <c r="AY207" s="16" t="s">
        <v>158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83</v>
      </c>
      <c r="BK207" s="239">
        <f>ROUND(I207*H207,2)</f>
        <v>0</v>
      </c>
      <c r="BL207" s="16" t="s">
        <v>349</v>
      </c>
      <c r="BM207" s="238" t="s">
        <v>429</v>
      </c>
    </row>
    <row r="208" s="2" customFormat="1">
      <c r="A208" s="37"/>
      <c r="B208" s="38"/>
      <c r="C208" s="39"/>
      <c r="D208" s="240" t="s">
        <v>167</v>
      </c>
      <c r="E208" s="39"/>
      <c r="F208" s="241" t="s">
        <v>428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167</v>
      </c>
      <c r="AU208" s="16" t="s">
        <v>85</v>
      </c>
    </row>
    <row r="209" s="2" customFormat="1">
      <c r="A209" s="37"/>
      <c r="B209" s="38"/>
      <c r="C209" s="39"/>
      <c r="D209" s="240" t="s">
        <v>239</v>
      </c>
      <c r="E209" s="39"/>
      <c r="F209" s="256" t="s">
        <v>430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239</v>
      </c>
      <c r="AU209" s="16" t="s">
        <v>85</v>
      </c>
    </row>
    <row r="210" s="13" customFormat="1">
      <c r="A210" s="13"/>
      <c r="B210" s="245"/>
      <c r="C210" s="246"/>
      <c r="D210" s="240" t="s">
        <v>169</v>
      </c>
      <c r="E210" s="246"/>
      <c r="F210" s="248" t="s">
        <v>431</v>
      </c>
      <c r="G210" s="246"/>
      <c r="H210" s="249">
        <v>73.5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169</v>
      </c>
      <c r="AU210" s="255" t="s">
        <v>85</v>
      </c>
      <c r="AV210" s="13" t="s">
        <v>85</v>
      </c>
      <c r="AW210" s="13" t="s">
        <v>4</v>
      </c>
      <c r="AX210" s="13" t="s">
        <v>83</v>
      </c>
      <c r="AY210" s="255" t="s">
        <v>158</v>
      </c>
    </row>
    <row r="211" s="2" customFormat="1" ht="24.15" customHeight="1">
      <c r="A211" s="37"/>
      <c r="B211" s="38"/>
      <c r="C211" s="226" t="s">
        <v>432</v>
      </c>
      <c r="D211" s="226" t="s">
        <v>161</v>
      </c>
      <c r="E211" s="227" t="s">
        <v>433</v>
      </c>
      <c r="F211" s="228" t="s">
        <v>434</v>
      </c>
      <c r="G211" s="229" t="s">
        <v>276</v>
      </c>
      <c r="H211" s="230">
        <v>15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349</v>
      </c>
      <c r="AT211" s="238" t="s">
        <v>161</v>
      </c>
      <c r="AU211" s="238" t="s">
        <v>85</v>
      </c>
      <c r="AY211" s="16" t="s">
        <v>158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83</v>
      </c>
      <c r="BK211" s="239">
        <f>ROUND(I211*H211,2)</f>
        <v>0</v>
      </c>
      <c r="BL211" s="16" t="s">
        <v>349</v>
      </c>
      <c r="BM211" s="238" t="s">
        <v>435</v>
      </c>
    </row>
    <row r="212" s="2" customFormat="1">
      <c r="A212" s="37"/>
      <c r="B212" s="38"/>
      <c r="C212" s="39"/>
      <c r="D212" s="240" t="s">
        <v>167</v>
      </c>
      <c r="E212" s="39"/>
      <c r="F212" s="241" t="s">
        <v>436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167</v>
      </c>
      <c r="AU212" s="16" t="s">
        <v>85</v>
      </c>
    </row>
    <row r="213" s="2" customFormat="1" ht="24.15" customHeight="1">
      <c r="A213" s="37"/>
      <c r="B213" s="38"/>
      <c r="C213" s="257" t="s">
        <v>252</v>
      </c>
      <c r="D213" s="257" t="s">
        <v>249</v>
      </c>
      <c r="E213" s="258" t="s">
        <v>437</v>
      </c>
      <c r="F213" s="259" t="s">
        <v>438</v>
      </c>
      <c r="G213" s="260" t="s">
        <v>276</v>
      </c>
      <c r="H213" s="261">
        <v>15.75</v>
      </c>
      <c r="I213" s="262"/>
      <c r="J213" s="263">
        <f>ROUND(I213*H213,2)</f>
        <v>0</v>
      </c>
      <c r="K213" s="264"/>
      <c r="L213" s="265"/>
      <c r="M213" s="266" t="s">
        <v>1</v>
      </c>
      <c r="N213" s="267" t="s">
        <v>41</v>
      </c>
      <c r="O213" s="90"/>
      <c r="P213" s="236">
        <f>O213*H213</f>
        <v>0</v>
      </c>
      <c r="Q213" s="236">
        <v>0.00034000000000000002</v>
      </c>
      <c r="R213" s="236">
        <f>Q213*H213</f>
        <v>0.0053550000000000004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349</v>
      </c>
      <c r="AT213" s="238" t="s">
        <v>249</v>
      </c>
      <c r="AU213" s="238" t="s">
        <v>85</v>
      </c>
      <c r="AY213" s="16" t="s">
        <v>158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83</v>
      </c>
      <c r="BK213" s="239">
        <f>ROUND(I213*H213,2)</f>
        <v>0</v>
      </c>
      <c r="BL213" s="16" t="s">
        <v>349</v>
      </c>
      <c r="BM213" s="238" t="s">
        <v>439</v>
      </c>
    </row>
    <row r="214" s="2" customFormat="1">
      <c r="A214" s="37"/>
      <c r="B214" s="38"/>
      <c r="C214" s="39"/>
      <c r="D214" s="240" t="s">
        <v>167</v>
      </c>
      <c r="E214" s="39"/>
      <c r="F214" s="241" t="s">
        <v>438</v>
      </c>
      <c r="G214" s="39"/>
      <c r="H214" s="39"/>
      <c r="I214" s="242"/>
      <c r="J214" s="39"/>
      <c r="K214" s="39"/>
      <c r="L214" s="43"/>
      <c r="M214" s="243"/>
      <c r="N214" s="24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167</v>
      </c>
      <c r="AU214" s="16" t="s">
        <v>85</v>
      </c>
    </row>
    <row r="215" s="2" customFormat="1">
      <c r="A215" s="37"/>
      <c r="B215" s="38"/>
      <c r="C215" s="39"/>
      <c r="D215" s="240" t="s">
        <v>239</v>
      </c>
      <c r="E215" s="39"/>
      <c r="F215" s="256" t="s">
        <v>440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239</v>
      </c>
      <c r="AU215" s="16" t="s">
        <v>85</v>
      </c>
    </row>
    <row r="216" s="13" customFormat="1">
      <c r="A216" s="13"/>
      <c r="B216" s="245"/>
      <c r="C216" s="246"/>
      <c r="D216" s="240" t="s">
        <v>169</v>
      </c>
      <c r="E216" s="246"/>
      <c r="F216" s="248" t="s">
        <v>441</v>
      </c>
      <c r="G216" s="246"/>
      <c r="H216" s="249">
        <v>15.75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5" t="s">
        <v>169</v>
      </c>
      <c r="AU216" s="255" t="s">
        <v>85</v>
      </c>
      <c r="AV216" s="13" t="s">
        <v>85</v>
      </c>
      <c r="AW216" s="13" t="s">
        <v>4</v>
      </c>
      <c r="AX216" s="13" t="s">
        <v>83</v>
      </c>
      <c r="AY216" s="255" t="s">
        <v>158</v>
      </c>
    </row>
    <row r="217" s="2" customFormat="1" ht="24.15" customHeight="1">
      <c r="A217" s="37"/>
      <c r="B217" s="38"/>
      <c r="C217" s="226" t="s">
        <v>442</v>
      </c>
      <c r="D217" s="226" t="s">
        <v>161</v>
      </c>
      <c r="E217" s="227" t="s">
        <v>443</v>
      </c>
      <c r="F217" s="228" t="s">
        <v>444</v>
      </c>
      <c r="G217" s="229" t="s">
        <v>362</v>
      </c>
      <c r="H217" s="230">
        <v>12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236</v>
      </c>
      <c r="AT217" s="238" t="s">
        <v>161</v>
      </c>
      <c r="AU217" s="238" t="s">
        <v>85</v>
      </c>
      <c r="AY217" s="16" t="s">
        <v>158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83</v>
      </c>
      <c r="BK217" s="239">
        <f>ROUND(I217*H217,2)</f>
        <v>0</v>
      </c>
      <c r="BL217" s="16" t="s">
        <v>236</v>
      </c>
      <c r="BM217" s="238" t="s">
        <v>445</v>
      </c>
    </row>
    <row r="218" s="2" customFormat="1">
      <c r="A218" s="37"/>
      <c r="B218" s="38"/>
      <c r="C218" s="39"/>
      <c r="D218" s="240" t="s">
        <v>167</v>
      </c>
      <c r="E218" s="39"/>
      <c r="F218" s="241" t="s">
        <v>446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167</v>
      </c>
      <c r="AU218" s="16" t="s">
        <v>85</v>
      </c>
    </row>
    <row r="219" s="2" customFormat="1" ht="37.8" customHeight="1">
      <c r="A219" s="37"/>
      <c r="B219" s="38"/>
      <c r="C219" s="226" t="s">
        <v>447</v>
      </c>
      <c r="D219" s="226" t="s">
        <v>161</v>
      </c>
      <c r="E219" s="227" t="s">
        <v>448</v>
      </c>
      <c r="F219" s="228" t="s">
        <v>449</v>
      </c>
      <c r="G219" s="229" t="s">
        <v>362</v>
      </c>
      <c r="H219" s="230">
        <v>22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236</v>
      </c>
      <c r="AT219" s="238" t="s">
        <v>161</v>
      </c>
      <c r="AU219" s="238" t="s">
        <v>85</v>
      </c>
      <c r="AY219" s="16" t="s">
        <v>158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83</v>
      </c>
      <c r="BK219" s="239">
        <f>ROUND(I219*H219,2)</f>
        <v>0</v>
      </c>
      <c r="BL219" s="16" t="s">
        <v>236</v>
      </c>
      <c r="BM219" s="238" t="s">
        <v>450</v>
      </c>
    </row>
    <row r="220" s="2" customFormat="1">
      <c r="A220" s="37"/>
      <c r="B220" s="38"/>
      <c r="C220" s="39"/>
      <c r="D220" s="240" t="s">
        <v>167</v>
      </c>
      <c r="E220" s="39"/>
      <c r="F220" s="241" t="s">
        <v>451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167</v>
      </c>
      <c r="AU220" s="16" t="s">
        <v>85</v>
      </c>
    </row>
    <row r="221" s="2" customFormat="1">
      <c r="A221" s="37"/>
      <c r="B221" s="38"/>
      <c r="C221" s="39"/>
      <c r="D221" s="240" t="s">
        <v>239</v>
      </c>
      <c r="E221" s="39"/>
      <c r="F221" s="256" t="s">
        <v>452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239</v>
      </c>
      <c r="AU221" s="16" t="s">
        <v>85</v>
      </c>
    </row>
    <row r="222" s="2" customFormat="1" ht="24.15" customHeight="1">
      <c r="A222" s="37"/>
      <c r="B222" s="38"/>
      <c r="C222" s="226" t="s">
        <v>453</v>
      </c>
      <c r="D222" s="226" t="s">
        <v>161</v>
      </c>
      <c r="E222" s="227" t="s">
        <v>454</v>
      </c>
      <c r="F222" s="228" t="s">
        <v>455</v>
      </c>
      <c r="G222" s="229" t="s">
        <v>362</v>
      </c>
      <c r="H222" s="230">
        <v>1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236</v>
      </c>
      <c r="AT222" s="238" t="s">
        <v>161</v>
      </c>
      <c r="AU222" s="238" t="s">
        <v>85</v>
      </c>
      <c r="AY222" s="16" t="s">
        <v>158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83</v>
      </c>
      <c r="BK222" s="239">
        <f>ROUND(I222*H222,2)</f>
        <v>0</v>
      </c>
      <c r="BL222" s="16" t="s">
        <v>236</v>
      </c>
      <c r="BM222" s="238" t="s">
        <v>456</v>
      </c>
    </row>
    <row r="223" s="2" customFormat="1">
      <c r="A223" s="37"/>
      <c r="B223" s="38"/>
      <c r="C223" s="39"/>
      <c r="D223" s="240" t="s">
        <v>167</v>
      </c>
      <c r="E223" s="39"/>
      <c r="F223" s="241" t="s">
        <v>457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167</v>
      </c>
      <c r="AU223" s="16" t="s">
        <v>85</v>
      </c>
    </row>
    <row r="224" s="2" customFormat="1">
      <c r="A224" s="37"/>
      <c r="B224" s="38"/>
      <c r="C224" s="39"/>
      <c r="D224" s="240" t="s">
        <v>239</v>
      </c>
      <c r="E224" s="39"/>
      <c r="F224" s="256" t="s">
        <v>458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239</v>
      </c>
      <c r="AU224" s="16" t="s">
        <v>85</v>
      </c>
    </row>
    <row r="225" s="2" customFormat="1" ht="16.5" customHeight="1">
      <c r="A225" s="37"/>
      <c r="B225" s="38"/>
      <c r="C225" s="257" t="s">
        <v>459</v>
      </c>
      <c r="D225" s="257" t="s">
        <v>249</v>
      </c>
      <c r="E225" s="258" t="s">
        <v>460</v>
      </c>
      <c r="F225" s="259" t="s">
        <v>461</v>
      </c>
      <c r="G225" s="260" t="s">
        <v>462</v>
      </c>
      <c r="H225" s="261">
        <v>1</v>
      </c>
      <c r="I225" s="262"/>
      <c r="J225" s="263">
        <f>ROUND(I225*H225,2)</f>
        <v>0</v>
      </c>
      <c r="K225" s="264"/>
      <c r="L225" s="265"/>
      <c r="M225" s="266" t="s">
        <v>1</v>
      </c>
      <c r="N225" s="267" t="s">
        <v>41</v>
      </c>
      <c r="O225" s="90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349</v>
      </c>
      <c r="AT225" s="238" t="s">
        <v>249</v>
      </c>
      <c r="AU225" s="238" t="s">
        <v>85</v>
      </c>
      <c r="AY225" s="16" t="s">
        <v>158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83</v>
      </c>
      <c r="BK225" s="239">
        <f>ROUND(I225*H225,2)</f>
        <v>0</v>
      </c>
      <c r="BL225" s="16" t="s">
        <v>349</v>
      </c>
      <c r="BM225" s="238" t="s">
        <v>463</v>
      </c>
    </row>
    <row r="226" s="2" customFormat="1">
      <c r="A226" s="37"/>
      <c r="B226" s="38"/>
      <c r="C226" s="39"/>
      <c r="D226" s="240" t="s">
        <v>167</v>
      </c>
      <c r="E226" s="39"/>
      <c r="F226" s="241" t="s">
        <v>464</v>
      </c>
      <c r="G226" s="39"/>
      <c r="H226" s="39"/>
      <c r="I226" s="242"/>
      <c r="J226" s="39"/>
      <c r="K226" s="39"/>
      <c r="L226" s="43"/>
      <c r="M226" s="243"/>
      <c r="N226" s="24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167</v>
      </c>
      <c r="AU226" s="16" t="s">
        <v>85</v>
      </c>
    </row>
    <row r="227" s="2" customFormat="1" ht="24.15" customHeight="1">
      <c r="A227" s="37"/>
      <c r="B227" s="38"/>
      <c r="C227" s="226" t="s">
        <v>465</v>
      </c>
      <c r="D227" s="226" t="s">
        <v>161</v>
      </c>
      <c r="E227" s="227" t="s">
        <v>466</v>
      </c>
      <c r="F227" s="228" t="s">
        <v>467</v>
      </c>
      <c r="G227" s="229" t="s">
        <v>362</v>
      </c>
      <c r="H227" s="230">
        <v>48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236</v>
      </c>
      <c r="AT227" s="238" t="s">
        <v>161</v>
      </c>
      <c r="AU227" s="238" t="s">
        <v>85</v>
      </c>
      <c r="AY227" s="16" t="s">
        <v>158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83</v>
      </c>
      <c r="BK227" s="239">
        <f>ROUND(I227*H227,2)</f>
        <v>0</v>
      </c>
      <c r="BL227" s="16" t="s">
        <v>236</v>
      </c>
      <c r="BM227" s="238" t="s">
        <v>468</v>
      </c>
    </row>
    <row r="228" s="2" customFormat="1">
      <c r="A228" s="37"/>
      <c r="B228" s="38"/>
      <c r="C228" s="39"/>
      <c r="D228" s="240" t="s">
        <v>167</v>
      </c>
      <c r="E228" s="39"/>
      <c r="F228" s="241" t="s">
        <v>469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167</v>
      </c>
      <c r="AU228" s="16" t="s">
        <v>85</v>
      </c>
    </row>
    <row r="229" s="2" customFormat="1">
      <c r="A229" s="37"/>
      <c r="B229" s="38"/>
      <c r="C229" s="39"/>
      <c r="D229" s="240" t="s">
        <v>239</v>
      </c>
      <c r="E229" s="39"/>
      <c r="F229" s="256" t="s">
        <v>470</v>
      </c>
      <c r="G229" s="39"/>
      <c r="H229" s="39"/>
      <c r="I229" s="242"/>
      <c r="J229" s="39"/>
      <c r="K229" s="39"/>
      <c r="L229" s="43"/>
      <c r="M229" s="243"/>
      <c r="N229" s="24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239</v>
      </c>
      <c r="AU229" s="16" t="s">
        <v>85</v>
      </c>
    </row>
    <row r="230" s="2" customFormat="1" ht="16.5" customHeight="1">
      <c r="A230" s="37"/>
      <c r="B230" s="38"/>
      <c r="C230" s="257" t="s">
        <v>471</v>
      </c>
      <c r="D230" s="257" t="s">
        <v>249</v>
      </c>
      <c r="E230" s="258" t="s">
        <v>472</v>
      </c>
      <c r="F230" s="259" t="s">
        <v>473</v>
      </c>
      <c r="G230" s="260" t="s">
        <v>302</v>
      </c>
      <c r="H230" s="261">
        <v>48</v>
      </c>
      <c r="I230" s="262"/>
      <c r="J230" s="263">
        <f>ROUND(I230*H230,2)</f>
        <v>0</v>
      </c>
      <c r="K230" s="264"/>
      <c r="L230" s="265"/>
      <c r="M230" s="266" t="s">
        <v>1</v>
      </c>
      <c r="N230" s="267" t="s">
        <v>41</v>
      </c>
      <c r="O230" s="90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349</v>
      </c>
      <c r="AT230" s="238" t="s">
        <v>249</v>
      </c>
      <c r="AU230" s="238" t="s">
        <v>85</v>
      </c>
      <c r="AY230" s="16" t="s">
        <v>158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83</v>
      </c>
      <c r="BK230" s="239">
        <f>ROUND(I230*H230,2)</f>
        <v>0</v>
      </c>
      <c r="BL230" s="16" t="s">
        <v>349</v>
      </c>
      <c r="BM230" s="238" t="s">
        <v>474</v>
      </c>
    </row>
    <row r="231" s="2" customFormat="1">
      <c r="A231" s="37"/>
      <c r="B231" s="38"/>
      <c r="C231" s="39"/>
      <c r="D231" s="240" t="s">
        <v>167</v>
      </c>
      <c r="E231" s="39"/>
      <c r="F231" s="241" t="s">
        <v>473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167</v>
      </c>
      <c r="AU231" s="16" t="s">
        <v>85</v>
      </c>
    </row>
    <row r="232" s="2" customFormat="1" ht="24.15" customHeight="1">
      <c r="A232" s="37"/>
      <c r="B232" s="38"/>
      <c r="C232" s="226" t="s">
        <v>475</v>
      </c>
      <c r="D232" s="226" t="s">
        <v>161</v>
      </c>
      <c r="E232" s="227" t="s">
        <v>466</v>
      </c>
      <c r="F232" s="228" t="s">
        <v>467</v>
      </c>
      <c r="G232" s="229" t="s">
        <v>362</v>
      </c>
      <c r="H232" s="230">
        <v>4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41</v>
      </c>
      <c r="O232" s="90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236</v>
      </c>
      <c r="AT232" s="238" t="s">
        <v>161</v>
      </c>
      <c r="AU232" s="238" t="s">
        <v>85</v>
      </c>
      <c r="AY232" s="16" t="s">
        <v>158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83</v>
      </c>
      <c r="BK232" s="239">
        <f>ROUND(I232*H232,2)</f>
        <v>0</v>
      </c>
      <c r="BL232" s="16" t="s">
        <v>236</v>
      </c>
      <c r="BM232" s="238" t="s">
        <v>476</v>
      </c>
    </row>
    <row r="233" s="2" customFormat="1">
      <c r="A233" s="37"/>
      <c r="B233" s="38"/>
      <c r="C233" s="39"/>
      <c r="D233" s="240" t="s">
        <v>167</v>
      </c>
      <c r="E233" s="39"/>
      <c r="F233" s="241" t="s">
        <v>469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167</v>
      </c>
      <c r="AU233" s="16" t="s">
        <v>85</v>
      </c>
    </row>
    <row r="234" s="2" customFormat="1" ht="16.5" customHeight="1">
      <c r="A234" s="37"/>
      <c r="B234" s="38"/>
      <c r="C234" s="257" t="s">
        <v>477</v>
      </c>
      <c r="D234" s="257" t="s">
        <v>249</v>
      </c>
      <c r="E234" s="258" t="s">
        <v>478</v>
      </c>
      <c r="F234" s="259" t="s">
        <v>479</v>
      </c>
      <c r="G234" s="260" t="s">
        <v>462</v>
      </c>
      <c r="H234" s="261">
        <v>4</v>
      </c>
      <c r="I234" s="262"/>
      <c r="J234" s="263">
        <f>ROUND(I234*H234,2)</f>
        <v>0</v>
      </c>
      <c r="K234" s="264"/>
      <c r="L234" s="265"/>
      <c r="M234" s="266" t="s">
        <v>1</v>
      </c>
      <c r="N234" s="267" t="s">
        <v>41</v>
      </c>
      <c r="O234" s="90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349</v>
      </c>
      <c r="AT234" s="238" t="s">
        <v>249</v>
      </c>
      <c r="AU234" s="238" t="s">
        <v>85</v>
      </c>
      <c r="AY234" s="16" t="s">
        <v>158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83</v>
      </c>
      <c r="BK234" s="239">
        <f>ROUND(I234*H234,2)</f>
        <v>0</v>
      </c>
      <c r="BL234" s="16" t="s">
        <v>349</v>
      </c>
      <c r="BM234" s="238" t="s">
        <v>480</v>
      </c>
    </row>
    <row r="235" s="2" customFormat="1">
      <c r="A235" s="37"/>
      <c r="B235" s="38"/>
      <c r="C235" s="39"/>
      <c r="D235" s="240" t="s">
        <v>167</v>
      </c>
      <c r="E235" s="39"/>
      <c r="F235" s="241" t="s">
        <v>479</v>
      </c>
      <c r="G235" s="39"/>
      <c r="H235" s="39"/>
      <c r="I235" s="242"/>
      <c r="J235" s="39"/>
      <c r="K235" s="39"/>
      <c r="L235" s="43"/>
      <c r="M235" s="243"/>
      <c r="N235" s="24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167</v>
      </c>
      <c r="AU235" s="16" t="s">
        <v>85</v>
      </c>
    </row>
    <row r="236" s="2" customFormat="1" ht="24.15" customHeight="1">
      <c r="A236" s="37"/>
      <c r="B236" s="38"/>
      <c r="C236" s="226" t="s">
        <v>481</v>
      </c>
      <c r="D236" s="226" t="s">
        <v>161</v>
      </c>
      <c r="E236" s="227" t="s">
        <v>482</v>
      </c>
      <c r="F236" s="228" t="s">
        <v>483</v>
      </c>
      <c r="G236" s="229" t="s">
        <v>362</v>
      </c>
      <c r="H236" s="230">
        <v>23</v>
      </c>
      <c r="I236" s="231"/>
      <c r="J236" s="232">
        <f>ROUND(I236*H236,2)</f>
        <v>0</v>
      </c>
      <c r="K236" s="233"/>
      <c r="L236" s="43"/>
      <c r="M236" s="234" t="s">
        <v>1</v>
      </c>
      <c r="N236" s="235" t="s">
        <v>41</v>
      </c>
      <c r="O236" s="90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236</v>
      </c>
      <c r="AT236" s="238" t="s">
        <v>161</v>
      </c>
      <c r="AU236" s="238" t="s">
        <v>85</v>
      </c>
      <c r="AY236" s="16" t="s">
        <v>158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83</v>
      </c>
      <c r="BK236" s="239">
        <f>ROUND(I236*H236,2)</f>
        <v>0</v>
      </c>
      <c r="BL236" s="16" t="s">
        <v>236</v>
      </c>
      <c r="BM236" s="238" t="s">
        <v>484</v>
      </c>
    </row>
    <row r="237" s="2" customFormat="1">
      <c r="A237" s="37"/>
      <c r="B237" s="38"/>
      <c r="C237" s="39"/>
      <c r="D237" s="240" t="s">
        <v>167</v>
      </c>
      <c r="E237" s="39"/>
      <c r="F237" s="241" t="s">
        <v>485</v>
      </c>
      <c r="G237" s="39"/>
      <c r="H237" s="39"/>
      <c r="I237" s="242"/>
      <c r="J237" s="39"/>
      <c r="K237" s="39"/>
      <c r="L237" s="43"/>
      <c r="M237" s="243"/>
      <c r="N237" s="24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167</v>
      </c>
      <c r="AU237" s="16" t="s">
        <v>85</v>
      </c>
    </row>
    <row r="238" s="2" customFormat="1">
      <c r="A238" s="37"/>
      <c r="B238" s="38"/>
      <c r="C238" s="39"/>
      <c r="D238" s="240" t="s">
        <v>239</v>
      </c>
      <c r="E238" s="39"/>
      <c r="F238" s="256" t="s">
        <v>486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239</v>
      </c>
      <c r="AU238" s="16" t="s">
        <v>85</v>
      </c>
    </row>
    <row r="239" s="2" customFormat="1" ht="21.75" customHeight="1">
      <c r="A239" s="37"/>
      <c r="B239" s="38"/>
      <c r="C239" s="257" t="s">
        <v>487</v>
      </c>
      <c r="D239" s="257" t="s">
        <v>249</v>
      </c>
      <c r="E239" s="258" t="s">
        <v>488</v>
      </c>
      <c r="F239" s="259" t="s">
        <v>489</v>
      </c>
      <c r="G239" s="260" t="s">
        <v>302</v>
      </c>
      <c r="H239" s="261">
        <v>23</v>
      </c>
      <c r="I239" s="262"/>
      <c r="J239" s="263">
        <f>ROUND(I239*H239,2)</f>
        <v>0</v>
      </c>
      <c r="K239" s="264"/>
      <c r="L239" s="265"/>
      <c r="M239" s="266" t="s">
        <v>1</v>
      </c>
      <c r="N239" s="267" t="s">
        <v>41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349</v>
      </c>
      <c r="AT239" s="238" t="s">
        <v>249</v>
      </c>
      <c r="AU239" s="238" t="s">
        <v>85</v>
      </c>
      <c r="AY239" s="16" t="s">
        <v>158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83</v>
      </c>
      <c r="BK239" s="239">
        <f>ROUND(I239*H239,2)</f>
        <v>0</v>
      </c>
      <c r="BL239" s="16" t="s">
        <v>349</v>
      </c>
      <c r="BM239" s="238" t="s">
        <v>490</v>
      </c>
    </row>
    <row r="240" s="2" customFormat="1">
      <c r="A240" s="37"/>
      <c r="B240" s="38"/>
      <c r="C240" s="39"/>
      <c r="D240" s="240" t="s">
        <v>167</v>
      </c>
      <c r="E240" s="39"/>
      <c r="F240" s="241" t="s">
        <v>489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167</v>
      </c>
      <c r="AU240" s="16" t="s">
        <v>85</v>
      </c>
    </row>
    <row r="241" s="2" customFormat="1" ht="24.15" customHeight="1">
      <c r="A241" s="37"/>
      <c r="B241" s="38"/>
      <c r="C241" s="226" t="s">
        <v>491</v>
      </c>
      <c r="D241" s="226" t="s">
        <v>161</v>
      </c>
      <c r="E241" s="227" t="s">
        <v>492</v>
      </c>
      <c r="F241" s="228" t="s">
        <v>493</v>
      </c>
      <c r="G241" s="229" t="s">
        <v>362</v>
      </c>
      <c r="H241" s="230">
        <v>2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41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236</v>
      </c>
      <c r="AT241" s="238" t="s">
        <v>161</v>
      </c>
      <c r="AU241" s="238" t="s">
        <v>85</v>
      </c>
      <c r="AY241" s="16" t="s">
        <v>158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83</v>
      </c>
      <c r="BK241" s="239">
        <f>ROUND(I241*H241,2)</f>
        <v>0</v>
      </c>
      <c r="BL241" s="16" t="s">
        <v>236</v>
      </c>
      <c r="BM241" s="238" t="s">
        <v>494</v>
      </c>
    </row>
    <row r="242" s="2" customFormat="1">
      <c r="A242" s="37"/>
      <c r="B242" s="38"/>
      <c r="C242" s="39"/>
      <c r="D242" s="240" t="s">
        <v>167</v>
      </c>
      <c r="E242" s="39"/>
      <c r="F242" s="241" t="s">
        <v>495</v>
      </c>
      <c r="G242" s="39"/>
      <c r="H242" s="39"/>
      <c r="I242" s="242"/>
      <c r="J242" s="39"/>
      <c r="K242" s="39"/>
      <c r="L242" s="43"/>
      <c r="M242" s="243"/>
      <c r="N242" s="24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167</v>
      </c>
      <c r="AU242" s="16" t="s">
        <v>85</v>
      </c>
    </row>
    <row r="243" s="2" customFormat="1" ht="24.15" customHeight="1">
      <c r="A243" s="37"/>
      <c r="B243" s="38"/>
      <c r="C243" s="257" t="s">
        <v>496</v>
      </c>
      <c r="D243" s="257" t="s">
        <v>249</v>
      </c>
      <c r="E243" s="258" t="s">
        <v>497</v>
      </c>
      <c r="F243" s="259" t="s">
        <v>498</v>
      </c>
      <c r="G243" s="260" t="s">
        <v>362</v>
      </c>
      <c r="H243" s="261">
        <v>2</v>
      </c>
      <c r="I243" s="262"/>
      <c r="J243" s="263">
        <f>ROUND(I243*H243,2)</f>
        <v>0</v>
      </c>
      <c r="K243" s="264"/>
      <c r="L243" s="265"/>
      <c r="M243" s="266" t="s">
        <v>1</v>
      </c>
      <c r="N243" s="267" t="s">
        <v>41</v>
      </c>
      <c r="O243" s="90"/>
      <c r="P243" s="236">
        <f>O243*H243</f>
        <v>0</v>
      </c>
      <c r="Q243" s="236">
        <v>9.0000000000000006E-05</v>
      </c>
      <c r="R243" s="236">
        <f>Q243*H243</f>
        <v>0.00018000000000000001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349</v>
      </c>
      <c r="AT243" s="238" t="s">
        <v>249</v>
      </c>
      <c r="AU243" s="238" t="s">
        <v>85</v>
      </c>
      <c r="AY243" s="16" t="s">
        <v>158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83</v>
      </c>
      <c r="BK243" s="239">
        <f>ROUND(I243*H243,2)</f>
        <v>0</v>
      </c>
      <c r="BL243" s="16" t="s">
        <v>349</v>
      </c>
      <c r="BM243" s="238" t="s">
        <v>499</v>
      </c>
    </row>
    <row r="244" s="2" customFormat="1">
      <c r="A244" s="37"/>
      <c r="B244" s="38"/>
      <c r="C244" s="39"/>
      <c r="D244" s="240" t="s">
        <v>167</v>
      </c>
      <c r="E244" s="39"/>
      <c r="F244" s="241" t="s">
        <v>498</v>
      </c>
      <c r="G244" s="39"/>
      <c r="H244" s="39"/>
      <c r="I244" s="242"/>
      <c r="J244" s="39"/>
      <c r="K244" s="39"/>
      <c r="L244" s="43"/>
      <c r="M244" s="243"/>
      <c r="N244" s="24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167</v>
      </c>
      <c r="AU244" s="16" t="s">
        <v>85</v>
      </c>
    </row>
    <row r="245" s="2" customFormat="1">
      <c r="A245" s="37"/>
      <c r="B245" s="38"/>
      <c r="C245" s="39"/>
      <c r="D245" s="240" t="s">
        <v>239</v>
      </c>
      <c r="E245" s="39"/>
      <c r="F245" s="256" t="s">
        <v>500</v>
      </c>
      <c r="G245" s="39"/>
      <c r="H245" s="39"/>
      <c r="I245" s="242"/>
      <c r="J245" s="39"/>
      <c r="K245" s="39"/>
      <c r="L245" s="43"/>
      <c r="M245" s="243"/>
      <c r="N245" s="24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239</v>
      </c>
      <c r="AU245" s="16" t="s">
        <v>85</v>
      </c>
    </row>
    <row r="246" s="2" customFormat="1" ht="24.15" customHeight="1">
      <c r="A246" s="37"/>
      <c r="B246" s="38"/>
      <c r="C246" s="226" t="s">
        <v>501</v>
      </c>
      <c r="D246" s="226" t="s">
        <v>161</v>
      </c>
      <c r="E246" s="227" t="s">
        <v>502</v>
      </c>
      <c r="F246" s="228" t="s">
        <v>503</v>
      </c>
      <c r="G246" s="229" t="s">
        <v>362</v>
      </c>
      <c r="H246" s="230">
        <v>3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236</v>
      </c>
      <c r="AT246" s="238" t="s">
        <v>161</v>
      </c>
      <c r="AU246" s="238" t="s">
        <v>85</v>
      </c>
      <c r="AY246" s="16" t="s">
        <v>158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83</v>
      </c>
      <c r="BK246" s="239">
        <f>ROUND(I246*H246,2)</f>
        <v>0</v>
      </c>
      <c r="BL246" s="16" t="s">
        <v>236</v>
      </c>
      <c r="BM246" s="238" t="s">
        <v>504</v>
      </c>
    </row>
    <row r="247" s="2" customFormat="1">
      <c r="A247" s="37"/>
      <c r="B247" s="38"/>
      <c r="C247" s="39"/>
      <c r="D247" s="240" t="s">
        <v>167</v>
      </c>
      <c r="E247" s="39"/>
      <c r="F247" s="241" t="s">
        <v>505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167</v>
      </c>
      <c r="AU247" s="16" t="s">
        <v>85</v>
      </c>
    </row>
    <row r="248" s="2" customFormat="1" ht="24.15" customHeight="1">
      <c r="A248" s="37"/>
      <c r="B248" s="38"/>
      <c r="C248" s="257" t="s">
        <v>506</v>
      </c>
      <c r="D248" s="257" t="s">
        <v>249</v>
      </c>
      <c r="E248" s="258" t="s">
        <v>507</v>
      </c>
      <c r="F248" s="259" t="s">
        <v>508</v>
      </c>
      <c r="G248" s="260" t="s">
        <v>302</v>
      </c>
      <c r="H248" s="261">
        <v>1</v>
      </c>
      <c r="I248" s="262"/>
      <c r="J248" s="263">
        <f>ROUND(I248*H248,2)</f>
        <v>0</v>
      </c>
      <c r="K248" s="264"/>
      <c r="L248" s="265"/>
      <c r="M248" s="266" t="s">
        <v>1</v>
      </c>
      <c r="N248" s="267" t="s">
        <v>41</v>
      </c>
      <c r="O248" s="90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349</v>
      </c>
      <c r="AT248" s="238" t="s">
        <v>249</v>
      </c>
      <c r="AU248" s="238" t="s">
        <v>85</v>
      </c>
      <c r="AY248" s="16" t="s">
        <v>158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83</v>
      </c>
      <c r="BK248" s="239">
        <f>ROUND(I248*H248,2)</f>
        <v>0</v>
      </c>
      <c r="BL248" s="16" t="s">
        <v>349</v>
      </c>
      <c r="BM248" s="238" t="s">
        <v>509</v>
      </c>
    </row>
    <row r="249" s="2" customFormat="1">
      <c r="A249" s="37"/>
      <c r="B249" s="38"/>
      <c r="C249" s="39"/>
      <c r="D249" s="240" t="s">
        <v>167</v>
      </c>
      <c r="E249" s="39"/>
      <c r="F249" s="241" t="s">
        <v>508</v>
      </c>
      <c r="G249" s="39"/>
      <c r="H249" s="39"/>
      <c r="I249" s="242"/>
      <c r="J249" s="39"/>
      <c r="K249" s="39"/>
      <c r="L249" s="43"/>
      <c r="M249" s="243"/>
      <c r="N249" s="24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167</v>
      </c>
      <c r="AU249" s="16" t="s">
        <v>85</v>
      </c>
    </row>
    <row r="250" s="2" customFormat="1" ht="24.15" customHeight="1">
      <c r="A250" s="37"/>
      <c r="B250" s="38"/>
      <c r="C250" s="257" t="s">
        <v>510</v>
      </c>
      <c r="D250" s="257" t="s">
        <v>249</v>
      </c>
      <c r="E250" s="258" t="s">
        <v>511</v>
      </c>
      <c r="F250" s="259" t="s">
        <v>512</v>
      </c>
      <c r="G250" s="260" t="s">
        <v>302</v>
      </c>
      <c r="H250" s="261">
        <v>1</v>
      </c>
      <c r="I250" s="262"/>
      <c r="J250" s="263">
        <f>ROUND(I250*H250,2)</f>
        <v>0</v>
      </c>
      <c r="K250" s="264"/>
      <c r="L250" s="265"/>
      <c r="M250" s="266" t="s">
        <v>1</v>
      </c>
      <c r="N250" s="267" t="s">
        <v>41</v>
      </c>
      <c r="O250" s="90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349</v>
      </c>
      <c r="AT250" s="238" t="s">
        <v>249</v>
      </c>
      <c r="AU250" s="238" t="s">
        <v>85</v>
      </c>
      <c r="AY250" s="16" t="s">
        <v>158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83</v>
      </c>
      <c r="BK250" s="239">
        <f>ROUND(I250*H250,2)</f>
        <v>0</v>
      </c>
      <c r="BL250" s="16" t="s">
        <v>349</v>
      </c>
      <c r="BM250" s="238" t="s">
        <v>513</v>
      </c>
    </row>
    <row r="251" s="2" customFormat="1">
      <c r="A251" s="37"/>
      <c r="B251" s="38"/>
      <c r="C251" s="39"/>
      <c r="D251" s="240" t="s">
        <v>167</v>
      </c>
      <c r="E251" s="39"/>
      <c r="F251" s="241" t="s">
        <v>512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167</v>
      </c>
      <c r="AU251" s="16" t="s">
        <v>85</v>
      </c>
    </row>
    <row r="252" s="2" customFormat="1" ht="24.15" customHeight="1">
      <c r="A252" s="37"/>
      <c r="B252" s="38"/>
      <c r="C252" s="257" t="s">
        <v>514</v>
      </c>
      <c r="D252" s="257" t="s">
        <v>249</v>
      </c>
      <c r="E252" s="258" t="s">
        <v>515</v>
      </c>
      <c r="F252" s="259" t="s">
        <v>516</v>
      </c>
      <c r="G252" s="260" t="s">
        <v>302</v>
      </c>
      <c r="H252" s="261">
        <v>1</v>
      </c>
      <c r="I252" s="262"/>
      <c r="J252" s="263">
        <f>ROUND(I252*H252,2)</f>
        <v>0</v>
      </c>
      <c r="K252" s="264"/>
      <c r="L252" s="265"/>
      <c r="M252" s="266" t="s">
        <v>1</v>
      </c>
      <c r="N252" s="267" t="s">
        <v>41</v>
      </c>
      <c r="O252" s="90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349</v>
      </c>
      <c r="AT252" s="238" t="s">
        <v>249</v>
      </c>
      <c r="AU252" s="238" t="s">
        <v>85</v>
      </c>
      <c r="AY252" s="16" t="s">
        <v>158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83</v>
      </c>
      <c r="BK252" s="239">
        <f>ROUND(I252*H252,2)</f>
        <v>0</v>
      </c>
      <c r="BL252" s="16" t="s">
        <v>349</v>
      </c>
      <c r="BM252" s="238" t="s">
        <v>517</v>
      </c>
    </row>
    <row r="253" s="2" customFormat="1">
      <c r="A253" s="37"/>
      <c r="B253" s="38"/>
      <c r="C253" s="39"/>
      <c r="D253" s="240" t="s">
        <v>167</v>
      </c>
      <c r="E253" s="39"/>
      <c r="F253" s="241" t="s">
        <v>516</v>
      </c>
      <c r="G253" s="39"/>
      <c r="H253" s="39"/>
      <c r="I253" s="242"/>
      <c r="J253" s="39"/>
      <c r="K253" s="39"/>
      <c r="L253" s="43"/>
      <c r="M253" s="243"/>
      <c r="N253" s="24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167</v>
      </c>
      <c r="AU253" s="16" t="s">
        <v>85</v>
      </c>
    </row>
    <row r="254" s="2" customFormat="1">
      <c r="A254" s="37"/>
      <c r="B254" s="38"/>
      <c r="C254" s="39"/>
      <c r="D254" s="240" t="s">
        <v>239</v>
      </c>
      <c r="E254" s="39"/>
      <c r="F254" s="256" t="s">
        <v>518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239</v>
      </c>
      <c r="AU254" s="16" t="s">
        <v>85</v>
      </c>
    </row>
    <row r="255" s="2" customFormat="1" ht="24.15" customHeight="1">
      <c r="A255" s="37"/>
      <c r="B255" s="38"/>
      <c r="C255" s="226" t="s">
        <v>519</v>
      </c>
      <c r="D255" s="226" t="s">
        <v>161</v>
      </c>
      <c r="E255" s="227" t="s">
        <v>520</v>
      </c>
      <c r="F255" s="228" t="s">
        <v>521</v>
      </c>
      <c r="G255" s="229" t="s">
        <v>362</v>
      </c>
      <c r="H255" s="230">
        <v>2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41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236</v>
      </c>
      <c r="AT255" s="238" t="s">
        <v>161</v>
      </c>
      <c r="AU255" s="238" t="s">
        <v>85</v>
      </c>
      <c r="AY255" s="16" t="s">
        <v>158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83</v>
      </c>
      <c r="BK255" s="239">
        <f>ROUND(I255*H255,2)</f>
        <v>0</v>
      </c>
      <c r="BL255" s="16" t="s">
        <v>236</v>
      </c>
      <c r="BM255" s="238" t="s">
        <v>522</v>
      </c>
    </row>
    <row r="256" s="2" customFormat="1">
      <c r="A256" s="37"/>
      <c r="B256" s="38"/>
      <c r="C256" s="39"/>
      <c r="D256" s="240" t="s">
        <v>167</v>
      </c>
      <c r="E256" s="39"/>
      <c r="F256" s="241" t="s">
        <v>523</v>
      </c>
      <c r="G256" s="39"/>
      <c r="H256" s="39"/>
      <c r="I256" s="242"/>
      <c r="J256" s="39"/>
      <c r="K256" s="39"/>
      <c r="L256" s="43"/>
      <c r="M256" s="243"/>
      <c r="N256" s="24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167</v>
      </c>
      <c r="AU256" s="16" t="s">
        <v>85</v>
      </c>
    </row>
    <row r="257" s="2" customFormat="1" ht="24.15" customHeight="1">
      <c r="A257" s="37"/>
      <c r="B257" s="38"/>
      <c r="C257" s="257" t="s">
        <v>524</v>
      </c>
      <c r="D257" s="257" t="s">
        <v>249</v>
      </c>
      <c r="E257" s="258" t="s">
        <v>525</v>
      </c>
      <c r="F257" s="259" t="s">
        <v>526</v>
      </c>
      <c r="G257" s="260" t="s">
        <v>362</v>
      </c>
      <c r="H257" s="261">
        <v>1</v>
      </c>
      <c r="I257" s="262"/>
      <c r="J257" s="263">
        <f>ROUND(I257*H257,2)</f>
        <v>0</v>
      </c>
      <c r="K257" s="264"/>
      <c r="L257" s="265"/>
      <c r="M257" s="266" t="s">
        <v>1</v>
      </c>
      <c r="N257" s="267" t="s">
        <v>41</v>
      </c>
      <c r="O257" s="90"/>
      <c r="P257" s="236">
        <f>O257*H257</f>
        <v>0</v>
      </c>
      <c r="Q257" s="236">
        <v>4.0000000000000003E-05</v>
      </c>
      <c r="R257" s="236">
        <f>Q257*H257</f>
        <v>4.0000000000000003E-05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349</v>
      </c>
      <c r="AT257" s="238" t="s">
        <v>249</v>
      </c>
      <c r="AU257" s="238" t="s">
        <v>85</v>
      </c>
      <c r="AY257" s="16" t="s">
        <v>158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83</v>
      </c>
      <c r="BK257" s="239">
        <f>ROUND(I257*H257,2)</f>
        <v>0</v>
      </c>
      <c r="BL257" s="16" t="s">
        <v>349</v>
      </c>
      <c r="BM257" s="238" t="s">
        <v>527</v>
      </c>
    </row>
    <row r="258" s="2" customFormat="1">
      <c r="A258" s="37"/>
      <c r="B258" s="38"/>
      <c r="C258" s="39"/>
      <c r="D258" s="240" t="s">
        <v>167</v>
      </c>
      <c r="E258" s="39"/>
      <c r="F258" s="241" t="s">
        <v>526</v>
      </c>
      <c r="G258" s="39"/>
      <c r="H258" s="39"/>
      <c r="I258" s="242"/>
      <c r="J258" s="39"/>
      <c r="K258" s="39"/>
      <c r="L258" s="43"/>
      <c r="M258" s="243"/>
      <c r="N258" s="24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167</v>
      </c>
      <c r="AU258" s="16" t="s">
        <v>85</v>
      </c>
    </row>
    <row r="259" s="2" customFormat="1">
      <c r="A259" s="37"/>
      <c r="B259" s="38"/>
      <c r="C259" s="39"/>
      <c r="D259" s="240" t="s">
        <v>239</v>
      </c>
      <c r="E259" s="39"/>
      <c r="F259" s="256" t="s">
        <v>528</v>
      </c>
      <c r="G259" s="39"/>
      <c r="H259" s="39"/>
      <c r="I259" s="242"/>
      <c r="J259" s="39"/>
      <c r="K259" s="39"/>
      <c r="L259" s="43"/>
      <c r="M259" s="243"/>
      <c r="N259" s="24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239</v>
      </c>
      <c r="AU259" s="16" t="s">
        <v>85</v>
      </c>
    </row>
    <row r="260" s="2" customFormat="1" ht="24.15" customHeight="1">
      <c r="A260" s="37"/>
      <c r="B260" s="38"/>
      <c r="C260" s="257" t="s">
        <v>529</v>
      </c>
      <c r="D260" s="257" t="s">
        <v>249</v>
      </c>
      <c r="E260" s="258" t="s">
        <v>530</v>
      </c>
      <c r="F260" s="259" t="s">
        <v>531</v>
      </c>
      <c r="G260" s="260" t="s">
        <v>362</v>
      </c>
      <c r="H260" s="261">
        <v>1</v>
      </c>
      <c r="I260" s="262"/>
      <c r="J260" s="263">
        <f>ROUND(I260*H260,2)</f>
        <v>0</v>
      </c>
      <c r="K260" s="264"/>
      <c r="L260" s="265"/>
      <c r="M260" s="266" t="s">
        <v>1</v>
      </c>
      <c r="N260" s="267" t="s">
        <v>41</v>
      </c>
      <c r="O260" s="90"/>
      <c r="P260" s="236">
        <f>O260*H260</f>
        <v>0</v>
      </c>
      <c r="Q260" s="236">
        <v>4.0000000000000003E-05</v>
      </c>
      <c r="R260" s="236">
        <f>Q260*H260</f>
        <v>4.0000000000000003E-05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349</v>
      </c>
      <c r="AT260" s="238" t="s">
        <v>249</v>
      </c>
      <c r="AU260" s="238" t="s">
        <v>85</v>
      </c>
      <c r="AY260" s="16" t="s">
        <v>158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83</v>
      </c>
      <c r="BK260" s="239">
        <f>ROUND(I260*H260,2)</f>
        <v>0</v>
      </c>
      <c r="BL260" s="16" t="s">
        <v>349</v>
      </c>
      <c r="BM260" s="238" t="s">
        <v>532</v>
      </c>
    </row>
    <row r="261" s="2" customFormat="1">
      <c r="A261" s="37"/>
      <c r="B261" s="38"/>
      <c r="C261" s="39"/>
      <c r="D261" s="240" t="s">
        <v>167</v>
      </c>
      <c r="E261" s="39"/>
      <c r="F261" s="241" t="s">
        <v>531</v>
      </c>
      <c r="G261" s="39"/>
      <c r="H261" s="39"/>
      <c r="I261" s="242"/>
      <c r="J261" s="39"/>
      <c r="K261" s="39"/>
      <c r="L261" s="43"/>
      <c r="M261" s="243"/>
      <c r="N261" s="24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167</v>
      </c>
      <c r="AU261" s="16" t="s">
        <v>85</v>
      </c>
    </row>
    <row r="262" s="2" customFormat="1">
      <c r="A262" s="37"/>
      <c r="B262" s="38"/>
      <c r="C262" s="39"/>
      <c r="D262" s="240" t="s">
        <v>239</v>
      </c>
      <c r="E262" s="39"/>
      <c r="F262" s="256" t="s">
        <v>533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239</v>
      </c>
      <c r="AU262" s="16" t="s">
        <v>85</v>
      </c>
    </row>
    <row r="263" s="2" customFormat="1" ht="33" customHeight="1">
      <c r="A263" s="37"/>
      <c r="B263" s="38"/>
      <c r="C263" s="226" t="s">
        <v>534</v>
      </c>
      <c r="D263" s="226" t="s">
        <v>161</v>
      </c>
      <c r="E263" s="227" t="s">
        <v>535</v>
      </c>
      <c r="F263" s="228" t="s">
        <v>536</v>
      </c>
      <c r="G263" s="229" t="s">
        <v>362</v>
      </c>
      <c r="H263" s="230">
        <v>1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41</v>
      </c>
      <c r="O263" s="90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236</v>
      </c>
      <c r="AT263" s="238" t="s">
        <v>161</v>
      </c>
      <c r="AU263" s="238" t="s">
        <v>85</v>
      </c>
      <c r="AY263" s="16" t="s">
        <v>158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83</v>
      </c>
      <c r="BK263" s="239">
        <f>ROUND(I263*H263,2)</f>
        <v>0</v>
      </c>
      <c r="BL263" s="16" t="s">
        <v>236</v>
      </c>
      <c r="BM263" s="238" t="s">
        <v>537</v>
      </c>
    </row>
    <row r="264" s="2" customFormat="1">
      <c r="A264" s="37"/>
      <c r="B264" s="38"/>
      <c r="C264" s="39"/>
      <c r="D264" s="240" t="s">
        <v>167</v>
      </c>
      <c r="E264" s="39"/>
      <c r="F264" s="241" t="s">
        <v>538</v>
      </c>
      <c r="G264" s="39"/>
      <c r="H264" s="39"/>
      <c r="I264" s="242"/>
      <c r="J264" s="39"/>
      <c r="K264" s="39"/>
      <c r="L264" s="43"/>
      <c r="M264" s="243"/>
      <c r="N264" s="24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167</v>
      </c>
      <c r="AU264" s="16" t="s">
        <v>85</v>
      </c>
    </row>
    <row r="265" s="2" customFormat="1">
      <c r="A265" s="37"/>
      <c r="B265" s="38"/>
      <c r="C265" s="39"/>
      <c r="D265" s="240" t="s">
        <v>239</v>
      </c>
      <c r="E265" s="39"/>
      <c r="F265" s="256" t="s">
        <v>539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239</v>
      </c>
      <c r="AU265" s="16" t="s">
        <v>85</v>
      </c>
    </row>
    <row r="266" s="2" customFormat="1" ht="16.5" customHeight="1">
      <c r="A266" s="37"/>
      <c r="B266" s="38"/>
      <c r="C266" s="257" t="s">
        <v>540</v>
      </c>
      <c r="D266" s="257" t="s">
        <v>249</v>
      </c>
      <c r="E266" s="258" t="s">
        <v>541</v>
      </c>
      <c r="F266" s="259" t="s">
        <v>542</v>
      </c>
      <c r="G266" s="260" t="s">
        <v>302</v>
      </c>
      <c r="H266" s="261">
        <v>1</v>
      </c>
      <c r="I266" s="262"/>
      <c r="J266" s="263">
        <f>ROUND(I266*H266,2)</f>
        <v>0</v>
      </c>
      <c r="K266" s="264"/>
      <c r="L266" s="265"/>
      <c r="M266" s="266" t="s">
        <v>1</v>
      </c>
      <c r="N266" s="267" t="s">
        <v>41</v>
      </c>
      <c r="O266" s="90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349</v>
      </c>
      <c r="AT266" s="238" t="s">
        <v>249</v>
      </c>
      <c r="AU266" s="238" t="s">
        <v>85</v>
      </c>
      <c r="AY266" s="16" t="s">
        <v>158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83</v>
      </c>
      <c r="BK266" s="239">
        <f>ROUND(I266*H266,2)</f>
        <v>0</v>
      </c>
      <c r="BL266" s="16" t="s">
        <v>349</v>
      </c>
      <c r="BM266" s="238" t="s">
        <v>543</v>
      </c>
    </row>
    <row r="267" s="2" customFormat="1">
      <c r="A267" s="37"/>
      <c r="B267" s="38"/>
      <c r="C267" s="39"/>
      <c r="D267" s="240" t="s">
        <v>167</v>
      </c>
      <c r="E267" s="39"/>
      <c r="F267" s="241" t="s">
        <v>542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167</v>
      </c>
      <c r="AU267" s="16" t="s">
        <v>85</v>
      </c>
    </row>
    <row r="268" s="2" customFormat="1" ht="24.15" customHeight="1">
      <c r="A268" s="37"/>
      <c r="B268" s="38"/>
      <c r="C268" s="226" t="s">
        <v>544</v>
      </c>
      <c r="D268" s="226" t="s">
        <v>161</v>
      </c>
      <c r="E268" s="227" t="s">
        <v>545</v>
      </c>
      <c r="F268" s="228" t="s">
        <v>546</v>
      </c>
      <c r="G268" s="229" t="s">
        <v>362</v>
      </c>
      <c r="H268" s="230">
        <v>2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165</v>
      </c>
      <c r="AT268" s="238" t="s">
        <v>161</v>
      </c>
      <c r="AU268" s="238" t="s">
        <v>85</v>
      </c>
      <c r="AY268" s="16" t="s">
        <v>158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83</v>
      </c>
      <c r="BK268" s="239">
        <f>ROUND(I268*H268,2)</f>
        <v>0</v>
      </c>
      <c r="BL268" s="16" t="s">
        <v>165</v>
      </c>
      <c r="BM268" s="238" t="s">
        <v>547</v>
      </c>
    </row>
    <row r="269" s="2" customFormat="1">
      <c r="A269" s="37"/>
      <c r="B269" s="38"/>
      <c r="C269" s="39"/>
      <c r="D269" s="240" t="s">
        <v>167</v>
      </c>
      <c r="E269" s="39"/>
      <c r="F269" s="241" t="s">
        <v>548</v>
      </c>
      <c r="G269" s="39"/>
      <c r="H269" s="39"/>
      <c r="I269" s="242"/>
      <c r="J269" s="39"/>
      <c r="K269" s="39"/>
      <c r="L269" s="43"/>
      <c r="M269" s="243"/>
      <c r="N269" s="24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167</v>
      </c>
      <c r="AU269" s="16" t="s">
        <v>85</v>
      </c>
    </row>
    <row r="270" s="2" customFormat="1" ht="16.5" customHeight="1">
      <c r="A270" s="37"/>
      <c r="B270" s="38"/>
      <c r="C270" s="257" t="s">
        <v>549</v>
      </c>
      <c r="D270" s="257" t="s">
        <v>249</v>
      </c>
      <c r="E270" s="258" t="s">
        <v>550</v>
      </c>
      <c r="F270" s="259" t="s">
        <v>551</v>
      </c>
      <c r="G270" s="260" t="s">
        <v>462</v>
      </c>
      <c r="H270" s="261">
        <v>2</v>
      </c>
      <c r="I270" s="262"/>
      <c r="J270" s="263">
        <f>ROUND(I270*H270,2)</f>
        <v>0</v>
      </c>
      <c r="K270" s="264"/>
      <c r="L270" s="265"/>
      <c r="M270" s="266" t="s">
        <v>1</v>
      </c>
      <c r="N270" s="267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349</v>
      </c>
      <c r="AT270" s="238" t="s">
        <v>249</v>
      </c>
      <c r="AU270" s="238" t="s">
        <v>85</v>
      </c>
      <c r="AY270" s="16" t="s">
        <v>158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83</v>
      </c>
      <c r="BK270" s="239">
        <f>ROUND(I270*H270,2)</f>
        <v>0</v>
      </c>
      <c r="BL270" s="16" t="s">
        <v>349</v>
      </c>
      <c r="BM270" s="238" t="s">
        <v>552</v>
      </c>
    </row>
    <row r="271" s="2" customFormat="1">
      <c r="A271" s="37"/>
      <c r="B271" s="38"/>
      <c r="C271" s="39"/>
      <c r="D271" s="240" t="s">
        <v>167</v>
      </c>
      <c r="E271" s="39"/>
      <c r="F271" s="241" t="s">
        <v>551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167</v>
      </c>
      <c r="AU271" s="16" t="s">
        <v>85</v>
      </c>
    </row>
    <row r="272" s="2" customFormat="1" ht="24.15" customHeight="1">
      <c r="A272" s="37"/>
      <c r="B272" s="38"/>
      <c r="C272" s="226" t="s">
        <v>553</v>
      </c>
      <c r="D272" s="226" t="s">
        <v>161</v>
      </c>
      <c r="E272" s="227" t="s">
        <v>554</v>
      </c>
      <c r="F272" s="228" t="s">
        <v>555</v>
      </c>
      <c r="G272" s="229" t="s">
        <v>362</v>
      </c>
      <c r="H272" s="230">
        <v>3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236</v>
      </c>
      <c r="AT272" s="238" t="s">
        <v>161</v>
      </c>
      <c r="AU272" s="238" t="s">
        <v>85</v>
      </c>
      <c r="AY272" s="16" t="s">
        <v>158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83</v>
      </c>
      <c r="BK272" s="239">
        <f>ROUND(I272*H272,2)</f>
        <v>0</v>
      </c>
      <c r="BL272" s="16" t="s">
        <v>236</v>
      </c>
      <c r="BM272" s="238" t="s">
        <v>556</v>
      </c>
    </row>
    <row r="273" s="2" customFormat="1">
      <c r="A273" s="37"/>
      <c r="B273" s="38"/>
      <c r="C273" s="39"/>
      <c r="D273" s="240" t="s">
        <v>167</v>
      </c>
      <c r="E273" s="39"/>
      <c r="F273" s="241" t="s">
        <v>557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167</v>
      </c>
      <c r="AU273" s="16" t="s">
        <v>85</v>
      </c>
    </row>
    <row r="274" s="2" customFormat="1" ht="24.15" customHeight="1">
      <c r="A274" s="37"/>
      <c r="B274" s="38"/>
      <c r="C274" s="257" t="s">
        <v>558</v>
      </c>
      <c r="D274" s="257" t="s">
        <v>249</v>
      </c>
      <c r="E274" s="258" t="s">
        <v>559</v>
      </c>
      <c r="F274" s="259" t="s">
        <v>560</v>
      </c>
      <c r="G274" s="260" t="s">
        <v>362</v>
      </c>
      <c r="H274" s="261">
        <v>3</v>
      </c>
      <c r="I274" s="262"/>
      <c r="J274" s="263">
        <f>ROUND(I274*H274,2)</f>
        <v>0</v>
      </c>
      <c r="K274" s="264"/>
      <c r="L274" s="265"/>
      <c r="M274" s="266" t="s">
        <v>1</v>
      </c>
      <c r="N274" s="267" t="s">
        <v>41</v>
      </c>
      <c r="O274" s="90"/>
      <c r="P274" s="236">
        <f>O274*H274</f>
        <v>0</v>
      </c>
      <c r="Q274" s="236">
        <v>0.00010000000000000001</v>
      </c>
      <c r="R274" s="236">
        <f>Q274*H274</f>
        <v>0.00030000000000000003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349</v>
      </c>
      <c r="AT274" s="238" t="s">
        <v>249</v>
      </c>
      <c r="AU274" s="238" t="s">
        <v>85</v>
      </c>
      <c r="AY274" s="16" t="s">
        <v>158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83</v>
      </c>
      <c r="BK274" s="239">
        <f>ROUND(I274*H274,2)</f>
        <v>0</v>
      </c>
      <c r="BL274" s="16" t="s">
        <v>349</v>
      </c>
      <c r="BM274" s="238" t="s">
        <v>561</v>
      </c>
    </row>
    <row r="275" s="2" customFormat="1">
      <c r="A275" s="37"/>
      <c r="B275" s="38"/>
      <c r="C275" s="39"/>
      <c r="D275" s="240" t="s">
        <v>167</v>
      </c>
      <c r="E275" s="39"/>
      <c r="F275" s="241" t="s">
        <v>560</v>
      </c>
      <c r="G275" s="39"/>
      <c r="H275" s="39"/>
      <c r="I275" s="242"/>
      <c r="J275" s="39"/>
      <c r="K275" s="39"/>
      <c r="L275" s="43"/>
      <c r="M275" s="243"/>
      <c r="N275" s="24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167</v>
      </c>
      <c r="AU275" s="16" t="s">
        <v>85</v>
      </c>
    </row>
    <row r="276" s="2" customFormat="1" ht="24.15" customHeight="1">
      <c r="A276" s="37"/>
      <c r="B276" s="38"/>
      <c r="C276" s="226" t="s">
        <v>562</v>
      </c>
      <c r="D276" s="226" t="s">
        <v>161</v>
      </c>
      <c r="E276" s="227" t="s">
        <v>563</v>
      </c>
      <c r="F276" s="228" t="s">
        <v>564</v>
      </c>
      <c r="G276" s="229" t="s">
        <v>362</v>
      </c>
      <c r="H276" s="230">
        <v>16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236</v>
      </c>
      <c r="AT276" s="238" t="s">
        <v>161</v>
      </c>
      <c r="AU276" s="238" t="s">
        <v>85</v>
      </c>
      <c r="AY276" s="16" t="s">
        <v>158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83</v>
      </c>
      <c r="BK276" s="239">
        <f>ROUND(I276*H276,2)</f>
        <v>0</v>
      </c>
      <c r="BL276" s="16" t="s">
        <v>236</v>
      </c>
      <c r="BM276" s="238" t="s">
        <v>565</v>
      </c>
    </row>
    <row r="277" s="2" customFormat="1">
      <c r="A277" s="37"/>
      <c r="B277" s="38"/>
      <c r="C277" s="39"/>
      <c r="D277" s="240" t="s">
        <v>167</v>
      </c>
      <c r="E277" s="39"/>
      <c r="F277" s="241" t="s">
        <v>566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167</v>
      </c>
      <c r="AU277" s="16" t="s">
        <v>85</v>
      </c>
    </row>
    <row r="278" s="2" customFormat="1" ht="24.15" customHeight="1">
      <c r="A278" s="37"/>
      <c r="B278" s="38"/>
      <c r="C278" s="257" t="s">
        <v>567</v>
      </c>
      <c r="D278" s="257" t="s">
        <v>249</v>
      </c>
      <c r="E278" s="258" t="s">
        <v>568</v>
      </c>
      <c r="F278" s="259" t="s">
        <v>569</v>
      </c>
      <c r="G278" s="260" t="s">
        <v>362</v>
      </c>
      <c r="H278" s="261">
        <v>3</v>
      </c>
      <c r="I278" s="262"/>
      <c r="J278" s="263">
        <f>ROUND(I278*H278,2)</f>
        <v>0</v>
      </c>
      <c r="K278" s="264"/>
      <c r="L278" s="265"/>
      <c r="M278" s="266" t="s">
        <v>1</v>
      </c>
      <c r="N278" s="267" t="s">
        <v>41</v>
      </c>
      <c r="O278" s="90"/>
      <c r="P278" s="236">
        <f>O278*H278</f>
        <v>0</v>
      </c>
      <c r="Q278" s="236">
        <v>0.00016000000000000001</v>
      </c>
      <c r="R278" s="236">
        <f>Q278*H278</f>
        <v>0.00048000000000000007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349</v>
      </c>
      <c r="AT278" s="238" t="s">
        <v>249</v>
      </c>
      <c r="AU278" s="238" t="s">
        <v>85</v>
      </c>
      <c r="AY278" s="16" t="s">
        <v>158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83</v>
      </c>
      <c r="BK278" s="239">
        <f>ROUND(I278*H278,2)</f>
        <v>0</v>
      </c>
      <c r="BL278" s="16" t="s">
        <v>349</v>
      </c>
      <c r="BM278" s="238" t="s">
        <v>570</v>
      </c>
    </row>
    <row r="279" s="2" customFormat="1">
      <c r="A279" s="37"/>
      <c r="B279" s="38"/>
      <c r="C279" s="39"/>
      <c r="D279" s="240" t="s">
        <v>167</v>
      </c>
      <c r="E279" s="39"/>
      <c r="F279" s="241" t="s">
        <v>569</v>
      </c>
      <c r="G279" s="39"/>
      <c r="H279" s="39"/>
      <c r="I279" s="242"/>
      <c r="J279" s="39"/>
      <c r="K279" s="39"/>
      <c r="L279" s="43"/>
      <c r="M279" s="243"/>
      <c r="N279" s="24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167</v>
      </c>
      <c r="AU279" s="16" t="s">
        <v>85</v>
      </c>
    </row>
    <row r="280" s="2" customFormat="1" ht="24.15" customHeight="1">
      <c r="A280" s="37"/>
      <c r="B280" s="38"/>
      <c r="C280" s="257" t="s">
        <v>571</v>
      </c>
      <c r="D280" s="257" t="s">
        <v>249</v>
      </c>
      <c r="E280" s="258" t="s">
        <v>572</v>
      </c>
      <c r="F280" s="259" t="s">
        <v>573</v>
      </c>
      <c r="G280" s="260" t="s">
        <v>362</v>
      </c>
      <c r="H280" s="261">
        <v>4</v>
      </c>
      <c r="I280" s="262"/>
      <c r="J280" s="263">
        <f>ROUND(I280*H280,2)</f>
        <v>0</v>
      </c>
      <c r="K280" s="264"/>
      <c r="L280" s="265"/>
      <c r="M280" s="266" t="s">
        <v>1</v>
      </c>
      <c r="N280" s="267" t="s">
        <v>41</v>
      </c>
      <c r="O280" s="90"/>
      <c r="P280" s="236">
        <f>O280*H280</f>
        <v>0</v>
      </c>
      <c r="Q280" s="236">
        <v>0.00040000000000000002</v>
      </c>
      <c r="R280" s="236">
        <f>Q280*H280</f>
        <v>0.0016000000000000001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349</v>
      </c>
      <c r="AT280" s="238" t="s">
        <v>249</v>
      </c>
      <c r="AU280" s="238" t="s">
        <v>85</v>
      </c>
      <c r="AY280" s="16" t="s">
        <v>158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83</v>
      </c>
      <c r="BK280" s="239">
        <f>ROUND(I280*H280,2)</f>
        <v>0</v>
      </c>
      <c r="BL280" s="16" t="s">
        <v>349</v>
      </c>
      <c r="BM280" s="238" t="s">
        <v>574</v>
      </c>
    </row>
    <row r="281" s="2" customFormat="1">
      <c r="A281" s="37"/>
      <c r="B281" s="38"/>
      <c r="C281" s="39"/>
      <c r="D281" s="240" t="s">
        <v>167</v>
      </c>
      <c r="E281" s="39"/>
      <c r="F281" s="241" t="s">
        <v>573</v>
      </c>
      <c r="G281" s="39"/>
      <c r="H281" s="39"/>
      <c r="I281" s="242"/>
      <c r="J281" s="39"/>
      <c r="K281" s="39"/>
      <c r="L281" s="43"/>
      <c r="M281" s="243"/>
      <c r="N281" s="24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167</v>
      </c>
      <c r="AU281" s="16" t="s">
        <v>85</v>
      </c>
    </row>
    <row r="282" s="2" customFormat="1" ht="24.15" customHeight="1">
      <c r="A282" s="37"/>
      <c r="B282" s="38"/>
      <c r="C282" s="257" t="s">
        <v>575</v>
      </c>
      <c r="D282" s="257" t="s">
        <v>249</v>
      </c>
      <c r="E282" s="258" t="s">
        <v>576</v>
      </c>
      <c r="F282" s="259" t="s">
        <v>577</v>
      </c>
      <c r="G282" s="260" t="s">
        <v>362</v>
      </c>
      <c r="H282" s="261">
        <v>6</v>
      </c>
      <c r="I282" s="262"/>
      <c r="J282" s="263">
        <f>ROUND(I282*H282,2)</f>
        <v>0</v>
      </c>
      <c r="K282" s="264"/>
      <c r="L282" s="265"/>
      <c r="M282" s="266" t="s">
        <v>1</v>
      </c>
      <c r="N282" s="267" t="s">
        <v>41</v>
      </c>
      <c r="O282" s="90"/>
      <c r="P282" s="236">
        <f>O282*H282</f>
        <v>0</v>
      </c>
      <c r="Q282" s="236">
        <v>0.00040000000000000002</v>
      </c>
      <c r="R282" s="236">
        <f>Q282*H282</f>
        <v>0.0024000000000000002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349</v>
      </c>
      <c r="AT282" s="238" t="s">
        <v>249</v>
      </c>
      <c r="AU282" s="238" t="s">
        <v>85</v>
      </c>
      <c r="AY282" s="16" t="s">
        <v>158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83</v>
      </c>
      <c r="BK282" s="239">
        <f>ROUND(I282*H282,2)</f>
        <v>0</v>
      </c>
      <c r="BL282" s="16" t="s">
        <v>349</v>
      </c>
      <c r="BM282" s="238" t="s">
        <v>578</v>
      </c>
    </row>
    <row r="283" s="2" customFormat="1">
      <c r="A283" s="37"/>
      <c r="B283" s="38"/>
      <c r="C283" s="39"/>
      <c r="D283" s="240" t="s">
        <v>167</v>
      </c>
      <c r="E283" s="39"/>
      <c r="F283" s="241" t="s">
        <v>579</v>
      </c>
      <c r="G283" s="39"/>
      <c r="H283" s="39"/>
      <c r="I283" s="242"/>
      <c r="J283" s="39"/>
      <c r="K283" s="39"/>
      <c r="L283" s="43"/>
      <c r="M283" s="243"/>
      <c r="N283" s="24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167</v>
      </c>
      <c r="AU283" s="16" t="s">
        <v>85</v>
      </c>
    </row>
    <row r="284" s="2" customFormat="1" ht="24.15" customHeight="1">
      <c r="A284" s="37"/>
      <c r="B284" s="38"/>
      <c r="C284" s="257" t="s">
        <v>580</v>
      </c>
      <c r="D284" s="257" t="s">
        <v>249</v>
      </c>
      <c r="E284" s="258" t="s">
        <v>581</v>
      </c>
      <c r="F284" s="259" t="s">
        <v>582</v>
      </c>
      <c r="G284" s="260" t="s">
        <v>362</v>
      </c>
      <c r="H284" s="261">
        <v>3</v>
      </c>
      <c r="I284" s="262"/>
      <c r="J284" s="263">
        <f>ROUND(I284*H284,2)</f>
        <v>0</v>
      </c>
      <c r="K284" s="264"/>
      <c r="L284" s="265"/>
      <c r="M284" s="266" t="s">
        <v>1</v>
      </c>
      <c r="N284" s="267" t="s">
        <v>41</v>
      </c>
      <c r="O284" s="90"/>
      <c r="P284" s="236">
        <f>O284*H284</f>
        <v>0</v>
      </c>
      <c r="Q284" s="236">
        <v>0.00040000000000000002</v>
      </c>
      <c r="R284" s="236">
        <f>Q284*H284</f>
        <v>0.0012000000000000001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349</v>
      </c>
      <c r="AT284" s="238" t="s">
        <v>249</v>
      </c>
      <c r="AU284" s="238" t="s">
        <v>85</v>
      </c>
      <c r="AY284" s="16" t="s">
        <v>158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83</v>
      </c>
      <c r="BK284" s="239">
        <f>ROUND(I284*H284,2)</f>
        <v>0</v>
      </c>
      <c r="BL284" s="16" t="s">
        <v>349</v>
      </c>
      <c r="BM284" s="238" t="s">
        <v>583</v>
      </c>
    </row>
    <row r="285" s="2" customFormat="1">
      <c r="A285" s="37"/>
      <c r="B285" s="38"/>
      <c r="C285" s="39"/>
      <c r="D285" s="240" t="s">
        <v>167</v>
      </c>
      <c r="E285" s="39"/>
      <c r="F285" s="241" t="s">
        <v>582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167</v>
      </c>
      <c r="AU285" s="16" t="s">
        <v>85</v>
      </c>
    </row>
    <row r="286" s="2" customFormat="1" ht="24.15" customHeight="1">
      <c r="A286" s="37"/>
      <c r="B286" s="38"/>
      <c r="C286" s="226" t="s">
        <v>584</v>
      </c>
      <c r="D286" s="226" t="s">
        <v>161</v>
      </c>
      <c r="E286" s="227" t="s">
        <v>563</v>
      </c>
      <c r="F286" s="228" t="s">
        <v>564</v>
      </c>
      <c r="G286" s="229" t="s">
        <v>362</v>
      </c>
      <c r="H286" s="230">
        <v>4</v>
      </c>
      <c r="I286" s="231"/>
      <c r="J286" s="232">
        <f>ROUND(I286*H286,2)</f>
        <v>0</v>
      </c>
      <c r="K286" s="233"/>
      <c r="L286" s="43"/>
      <c r="M286" s="234" t="s">
        <v>1</v>
      </c>
      <c r="N286" s="235" t="s">
        <v>41</v>
      </c>
      <c r="O286" s="90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236</v>
      </c>
      <c r="AT286" s="238" t="s">
        <v>161</v>
      </c>
      <c r="AU286" s="238" t="s">
        <v>85</v>
      </c>
      <c r="AY286" s="16" t="s">
        <v>158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83</v>
      </c>
      <c r="BK286" s="239">
        <f>ROUND(I286*H286,2)</f>
        <v>0</v>
      </c>
      <c r="BL286" s="16" t="s">
        <v>236</v>
      </c>
      <c r="BM286" s="238" t="s">
        <v>585</v>
      </c>
    </row>
    <row r="287" s="2" customFormat="1">
      <c r="A287" s="37"/>
      <c r="B287" s="38"/>
      <c r="C287" s="39"/>
      <c r="D287" s="240" t="s">
        <v>167</v>
      </c>
      <c r="E287" s="39"/>
      <c r="F287" s="241" t="s">
        <v>566</v>
      </c>
      <c r="G287" s="39"/>
      <c r="H287" s="39"/>
      <c r="I287" s="242"/>
      <c r="J287" s="39"/>
      <c r="K287" s="39"/>
      <c r="L287" s="43"/>
      <c r="M287" s="243"/>
      <c r="N287" s="24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167</v>
      </c>
      <c r="AU287" s="16" t="s">
        <v>85</v>
      </c>
    </row>
    <row r="288" s="2" customFormat="1">
      <c r="A288" s="37"/>
      <c r="B288" s="38"/>
      <c r="C288" s="39"/>
      <c r="D288" s="240" t="s">
        <v>239</v>
      </c>
      <c r="E288" s="39"/>
      <c r="F288" s="256" t="s">
        <v>586</v>
      </c>
      <c r="G288" s="39"/>
      <c r="H288" s="39"/>
      <c r="I288" s="242"/>
      <c r="J288" s="39"/>
      <c r="K288" s="39"/>
      <c r="L288" s="43"/>
      <c r="M288" s="243"/>
      <c r="N288" s="24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239</v>
      </c>
      <c r="AU288" s="16" t="s">
        <v>85</v>
      </c>
    </row>
    <row r="289" s="2" customFormat="1" ht="16.5" customHeight="1">
      <c r="A289" s="37"/>
      <c r="B289" s="38"/>
      <c r="C289" s="257" t="s">
        <v>587</v>
      </c>
      <c r="D289" s="257" t="s">
        <v>249</v>
      </c>
      <c r="E289" s="258" t="s">
        <v>588</v>
      </c>
      <c r="F289" s="259" t="s">
        <v>589</v>
      </c>
      <c r="G289" s="260" t="s">
        <v>462</v>
      </c>
      <c r="H289" s="261">
        <v>4</v>
      </c>
      <c r="I289" s="262"/>
      <c r="J289" s="263">
        <f>ROUND(I289*H289,2)</f>
        <v>0</v>
      </c>
      <c r="K289" s="264"/>
      <c r="L289" s="265"/>
      <c r="M289" s="266" t="s">
        <v>1</v>
      </c>
      <c r="N289" s="267" t="s">
        <v>41</v>
      </c>
      <c r="O289" s="90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349</v>
      </c>
      <c r="AT289" s="238" t="s">
        <v>249</v>
      </c>
      <c r="AU289" s="238" t="s">
        <v>85</v>
      </c>
      <c r="AY289" s="16" t="s">
        <v>158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83</v>
      </c>
      <c r="BK289" s="239">
        <f>ROUND(I289*H289,2)</f>
        <v>0</v>
      </c>
      <c r="BL289" s="16" t="s">
        <v>349</v>
      </c>
      <c r="BM289" s="238" t="s">
        <v>590</v>
      </c>
    </row>
    <row r="290" s="2" customFormat="1">
      <c r="A290" s="37"/>
      <c r="B290" s="38"/>
      <c r="C290" s="39"/>
      <c r="D290" s="240" t="s">
        <v>167</v>
      </c>
      <c r="E290" s="39"/>
      <c r="F290" s="241" t="s">
        <v>589</v>
      </c>
      <c r="G290" s="39"/>
      <c r="H290" s="39"/>
      <c r="I290" s="242"/>
      <c r="J290" s="39"/>
      <c r="K290" s="39"/>
      <c r="L290" s="43"/>
      <c r="M290" s="243"/>
      <c r="N290" s="244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167</v>
      </c>
      <c r="AU290" s="16" t="s">
        <v>85</v>
      </c>
    </row>
    <row r="291" s="2" customFormat="1" ht="24.15" customHeight="1">
      <c r="A291" s="37"/>
      <c r="B291" s="38"/>
      <c r="C291" s="226" t="s">
        <v>591</v>
      </c>
      <c r="D291" s="226" t="s">
        <v>161</v>
      </c>
      <c r="E291" s="227" t="s">
        <v>592</v>
      </c>
      <c r="F291" s="228" t="s">
        <v>593</v>
      </c>
      <c r="G291" s="229" t="s">
        <v>362</v>
      </c>
      <c r="H291" s="230">
        <v>2</v>
      </c>
      <c r="I291" s="231"/>
      <c r="J291" s="232">
        <f>ROUND(I291*H291,2)</f>
        <v>0</v>
      </c>
      <c r="K291" s="233"/>
      <c r="L291" s="43"/>
      <c r="M291" s="234" t="s">
        <v>1</v>
      </c>
      <c r="N291" s="235" t="s">
        <v>41</v>
      </c>
      <c r="O291" s="90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236</v>
      </c>
      <c r="AT291" s="238" t="s">
        <v>161</v>
      </c>
      <c r="AU291" s="238" t="s">
        <v>85</v>
      </c>
      <c r="AY291" s="16" t="s">
        <v>158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83</v>
      </c>
      <c r="BK291" s="239">
        <f>ROUND(I291*H291,2)</f>
        <v>0</v>
      </c>
      <c r="BL291" s="16" t="s">
        <v>236</v>
      </c>
      <c r="BM291" s="238" t="s">
        <v>594</v>
      </c>
    </row>
    <row r="292" s="2" customFormat="1">
      <c r="A292" s="37"/>
      <c r="B292" s="38"/>
      <c r="C292" s="39"/>
      <c r="D292" s="240" t="s">
        <v>167</v>
      </c>
      <c r="E292" s="39"/>
      <c r="F292" s="241" t="s">
        <v>595</v>
      </c>
      <c r="G292" s="39"/>
      <c r="H292" s="39"/>
      <c r="I292" s="242"/>
      <c r="J292" s="39"/>
      <c r="K292" s="39"/>
      <c r="L292" s="43"/>
      <c r="M292" s="243"/>
      <c r="N292" s="24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167</v>
      </c>
      <c r="AU292" s="16" t="s">
        <v>85</v>
      </c>
    </row>
    <row r="293" s="2" customFormat="1" ht="24.15" customHeight="1">
      <c r="A293" s="37"/>
      <c r="B293" s="38"/>
      <c r="C293" s="257" t="s">
        <v>596</v>
      </c>
      <c r="D293" s="257" t="s">
        <v>249</v>
      </c>
      <c r="E293" s="258" t="s">
        <v>597</v>
      </c>
      <c r="F293" s="259" t="s">
        <v>598</v>
      </c>
      <c r="G293" s="260" t="s">
        <v>362</v>
      </c>
      <c r="H293" s="261">
        <v>1</v>
      </c>
      <c r="I293" s="262"/>
      <c r="J293" s="263">
        <f>ROUND(I293*H293,2)</f>
        <v>0</v>
      </c>
      <c r="K293" s="264"/>
      <c r="L293" s="265"/>
      <c r="M293" s="266" t="s">
        <v>1</v>
      </c>
      <c r="N293" s="267" t="s">
        <v>41</v>
      </c>
      <c r="O293" s="90"/>
      <c r="P293" s="236">
        <f>O293*H293</f>
        <v>0</v>
      </c>
      <c r="Q293" s="236">
        <v>0.0010499999999999999</v>
      </c>
      <c r="R293" s="236">
        <f>Q293*H293</f>
        <v>0.0010499999999999999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252</v>
      </c>
      <c r="AT293" s="238" t="s">
        <v>249</v>
      </c>
      <c r="AU293" s="238" t="s">
        <v>85</v>
      </c>
      <c r="AY293" s="16" t="s">
        <v>158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83</v>
      </c>
      <c r="BK293" s="239">
        <f>ROUND(I293*H293,2)</f>
        <v>0</v>
      </c>
      <c r="BL293" s="16" t="s">
        <v>236</v>
      </c>
      <c r="BM293" s="238" t="s">
        <v>599</v>
      </c>
    </row>
    <row r="294" s="2" customFormat="1">
      <c r="A294" s="37"/>
      <c r="B294" s="38"/>
      <c r="C294" s="39"/>
      <c r="D294" s="240" t="s">
        <v>167</v>
      </c>
      <c r="E294" s="39"/>
      <c r="F294" s="241" t="s">
        <v>598</v>
      </c>
      <c r="G294" s="39"/>
      <c r="H294" s="39"/>
      <c r="I294" s="242"/>
      <c r="J294" s="39"/>
      <c r="K294" s="39"/>
      <c r="L294" s="43"/>
      <c r="M294" s="243"/>
      <c r="N294" s="24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167</v>
      </c>
      <c r="AU294" s="16" t="s">
        <v>85</v>
      </c>
    </row>
    <row r="295" s="2" customFormat="1" ht="24.15" customHeight="1">
      <c r="A295" s="37"/>
      <c r="B295" s="38"/>
      <c r="C295" s="257" t="s">
        <v>600</v>
      </c>
      <c r="D295" s="257" t="s">
        <v>249</v>
      </c>
      <c r="E295" s="258" t="s">
        <v>601</v>
      </c>
      <c r="F295" s="259" t="s">
        <v>602</v>
      </c>
      <c r="G295" s="260" t="s">
        <v>362</v>
      </c>
      <c r="H295" s="261">
        <v>1</v>
      </c>
      <c r="I295" s="262"/>
      <c r="J295" s="263">
        <f>ROUND(I295*H295,2)</f>
        <v>0</v>
      </c>
      <c r="K295" s="264"/>
      <c r="L295" s="265"/>
      <c r="M295" s="266" t="s">
        <v>1</v>
      </c>
      <c r="N295" s="267" t="s">
        <v>41</v>
      </c>
      <c r="O295" s="90"/>
      <c r="P295" s="236">
        <f>O295*H295</f>
        <v>0</v>
      </c>
      <c r="Q295" s="236">
        <v>0.0010499999999999999</v>
      </c>
      <c r="R295" s="236">
        <f>Q295*H295</f>
        <v>0.0010499999999999999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349</v>
      </c>
      <c r="AT295" s="238" t="s">
        <v>249</v>
      </c>
      <c r="AU295" s="238" t="s">
        <v>85</v>
      </c>
      <c r="AY295" s="16" t="s">
        <v>158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83</v>
      </c>
      <c r="BK295" s="239">
        <f>ROUND(I295*H295,2)</f>
        <v>0</v>
      </c>
      <c r="BL295" s="16" t="s">
        <v>349</v>
      </c>
      <c r="BM295" s="238" t="s">
        <v>603</v>
      </c>
    </row>
    <row r="296" s="2" customFormat="1">
      <c r="A296" s="37"/>
      <c r="B296" s="38"/>
      <c r="C296" s="39"/>
      <c r="D296" s="240" t="s">
        <v>167</v>
      </c>
      <c r="E296" s="39"/>
      <c r="F296" s="241" t="s">
        <v>602</v>
      </c>
      <c r="G296" s="39"/>
      <c r="H296" s="39"/>
      <c r="I296" s="242"/>
      <c r="J296" s="39"/>
      <c r="K296" s="39"/>
      <c r="L296" s="43"/>
      <c r="M296" s="243"/>
      <c r="N296" s="24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167</v>
      </c>
      <c r="AU296" s="16" t="s">
        <v>85</v>
      </c>
    </row>
    <row r="297" s="2" customFormat="1" ht="24.15" customHeight="1">
      <c r="A297" s="37"/>
      <c r="B297" s="38"/>
      <c r="C297" s="226" t="s">
        <v>604</v>
      </c>
      <c r="D297" s="226" t="s">
        <v>161</v>
      </c>
      <c r="E297" s="227" t="s">
        <v>592</v>
      </c>
      <c r="F297" s="228" t="s">
        <v>593</v>
      </c>
      <c r="G297" s="229" t="s">
        <v>362</v>
      </c>
      <c r="H297" s="230">
        <v>1</v>
      </c>
      <c r="I297" s="231"/>
      <c r="J297" s="232">
        <f>ROUND(I297*H297,2)</f>
        <v>0</v>
      </c>
      <c r="K297" s="233"/>
      <c r="L297" s="43"/>
      <c r="M297" s="234" t="s">
        <v>1</v>
      </c>
      <c r="N297" s="235" t="s">
        <v>41</v>
      </c>
      <c r="O297" s="90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236</v>
      </c>
      <c r="AT297" s="238" t="s">
        <v>161</v>
      </c>
      <c r="AU297" s="238" t="s">
        <v>85</v>
      </c>
      <c r="AY297" s="16" t="s">
        <v>158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83</v>
      </c>
      <c r="BK297" s="239">
        <f>ROUND(I297*H297,2)</f>
        <v>0</v>
      </c>
      <c r="BL297" s="16" t="s">
        <v>236</v>
      </c>
      <c r="BM297" s="238" t="s">
        <v>605</v>
      </c>
    </row>
    <row r="298" s="2" customFormat="1">
      <c r="A298" s="37"/>
      <c r="B298" s="38"/>
      <c r="C298" s="39"/>
      <c r="D298" s="240" t="s">
        <v>167</v>
      </c>
      <c r="E298" s="39"/>
      <c r="F298" s="241" t="s">
        <v>595</v>
      </c>
      <c r="G298" s="39"/>
      <c r="H298" s="39"/>
      <c r="I298" s="242"/>
      <c r="J298" s="39"/>
      <c r="K298" s="39"/>
      <c r="L298" s="43"/>
      <c r="M298" s="243"/>
      <c r="N298" s="24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167</v>
      </c>
      <c r="AU298" s="16" t="s">
        <v>85</v>
      </c>
    </row>
    <row r="299" s="2" customFormat="1">
      <c r="A299" s="37"/>
      <c r="B299" s="38"/>
      <c r="C299" s="39"/>
      <c r="D299" s="240" t="s">
        <v>239</v>
      </c>
      <c r="E299" s="39"/>
      <c r="F299" s="256" t="s">
        <v>606</v>
      </c>
      <c r="G299" s="39"/>
      <c r="H299" s="39"/>
      <c r="I299" s="242"/>
      <c r="J299" s="39"/>
      <c r="K299" s="39"/>
      <c r="L299" s="43"/>
      <c r="M299" s="243"/>
      <c r="N299" s="244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239</v>
      </c>
      <c r="AU299" s="16" t="s">
        <v>85</v>
      </c>
    </row>
    <row r="300" s="2" customFormat="1" ht="16.5" customHeight="1">
      <c r="A300" s="37"/>
      <c r="B300" s="38"/>
      <c r="C300" s="257" t="s">
        <v>607</v>
      </c>
      <c r="D300" s="257" t="s">
        <v>249</v>
      </c>
      <c r="E300" s="258" t="s">
        <v>608</v>
      </c>
      <c r="F300" s="259" t="s">
        <v>609</v>
      </c>
      <c r="G300" s="260" t="s">
        <v>462</v>
      </c>
      <c r="H300" s="261">
        <v>1</v>
      </c>
      <c r="I300" s="262"/>
      <c r="J300" s="263">
        <f>ROUND(I300*H300,2)</f>
        <v>0</v>
      </c>
      <c r="K300" s="264"/>
      <c r="L300" s="265"/>
      <c r="M300" s="266" t="s">
        <v>1</v>
      </c>
      <c r="N300" s="267" t="s">
        <v>41</v>
      </c>
      <c r="O300" s="90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349</v>
      </c>
      <c r="AT300" s="238" t="s">
        <v>249</v>
      </c>
      <c r="AU300" s="238" t="s">
        <v>85</v>
      </c>
      <c r="AY300" s="16" t="s">
        <v>158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83</v>
      </c>
      <c r="BK300" s="239">
        <f>ROUND(I300*H300,2)</f>
        <v>0</v>
      </c>
      <c r="BL300" s="16" t="s">
        <v>349</v>
      </c>
      <c r="BM300" s="238" t="s">
        <v>610</v>
      </c>
    </row>
    <row r="301" s="2" customFormat="1">
      <c r="A301" s="37"/>
      <c r="B301" s="38"/>
      <c r="C301" s="39"/>
      <c r="D301" s="240" t="s">
        <v>167</v>
      </c>
      <c r="E301" s="39"/>
      <c r="F301" s="241" t="s">
        <v>609</v>
      </c>
      <c r="G301" s="39"/>
      <c r="H301" s="39"/>
      <c r="I301" s="242"/>
      <c r="J301" s="39"/>
      <c r="K301" s="39"/>
      <c r="L301" s="43"/>
      <c r="M301" s="243"/>
      <c r="N301" s="244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167</v>
      </c>
      <c r="AU301" s="16" t="s">
        <v>85</v>
      </c>
    </row>
    <row r="302" s="2" customFormat="1" ht="24.15" customHeight="1">
      <c r="A302" s="37"/>
      <c r="B302" s="38"/>
      <c r="C302" s="226" t="s">
        <v>611</v>
      </c>
      <c r="D302" s="226" t="s">
        <v>161</v>
      </c>
      <c r="E302" s="227" t="s">
        <v>592</v>
      </c>
      <c r="F302" s="228" t="s">
        <v>593</v>
      </c>
      <c r="G302" s="229" t="s">
        <v>362</v>
      </c>
      <c r="H302" s="230">
        <v>1</v>
      </c>
      <c r="I302" s="231"/>
      <c r="J302" s="232">
        <f>ROUND(I302*H302,2)</f>
        <v>0</v>
      </c>
      <c r="K302" s="233"/>
      <c r="L302" s="43"/>
      <c r="M302" s="234" t="s">
        <v>1</v>
      </c>
      <c r="N302" s="235" t="s">
        <v>41</v>
      </c>
      <c r="O302" s="90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165</v>
      </c>
      <c r="AT302" s="238" t="s">
        <v>161</v>
      </c>
      <c r="AU302" s="238" t="s">
        <v>85</v>
      </c>
      <c r="AY302" s="16" t="s">
        <v>158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83</v>
      </c>
      <c r="BK302" s="239">
        <f>ROUND(I302*H302,2)</f>
        <v>0</v>
      </c>
      <c r="BL302" s="16" t="s">
        <v>165</v>
      </c>
      <c r="BM302" s="238" t="s">
        <v>612</v>
      </c>
    </row>
    <row r="303" s="2" customFormat="1">
      <c r="A303" s="37"/>
      <c r="B303" s="38"/>
      <c r="C303" s="39"/>
      <c r="D303" s="240" t="s">
        <v>167</v>
      </c>
      <c r="E303" s="39"/>
      <c r="F303" s="241" t="s">
        <v>595</v>
      </c>
      <c r="G303" s="39"/>
      <c r="H303" s="39"/>
      <c r="I303" s="242"/>
      <c r="J303" s="39"/>
      <c r="K303" s="39"/>
      <c r="L303" s="43"/>
      <c r="M303" s="243"/>
      <c r="N303" s="24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167</v>
      </c>
      <c r="AU303" s="16" t="s">
        <v>85</v>
      </c>
    </row>
    <row r="304" s="2" customFormat="1">
      <c r="A304" s="37"/>
      <c r="B304" s="38"/>
      <c r="C304" s="39"/>
      <c r="D304" s="240" t="s">
        <v>239</v>
      </c>
      <c r="E304" s="39"/>
      <c r="F304" s="256" t="s">
        <v>613</v>
      </c>
      <c r="G304" s="39"/>
      <c r="H304" s="39"/>
      <c r="I304" s="242"/>
      <c r="J304" s="39"/>
      <c r="K304" s="39"/>
      <c r="L304" s="43"/>
      <c r="M304" s="243"/>
      <c r="N304" s="24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239</v>
      </c>
      <c r="AU304" s="16" t="s">
        <v>85</v>
      </c>
    </row>
    <row r="305" s="2" customFormat="1" ht="16.5" customHeight="1">
      <c r="A305" s="37"/>
      <c r="B305" s="38"/>
      <c r="C305" s="257" t="s">
        <v>614</v>
      </c>
      <c r="D305" s="257" t="s">
        <v>249</v>
      </c>
      <c r="E305" s="258" t="s">
        <v>615</v>
      </c>
      <c r="F305" s="259" t="s">
        <v>616</v>
      </c>
      <c r="G305" s="260" t="s">
        <v>462</v>
      </c>
      <c r="H305" s="261">
        <v>1</v>
      </c>
      <c r="I305" s="262"/>
      <c r="J305" s="263">
        <f>ROUND(I305*H305,2)</f>
        <v>0</v>
      </c>
      <c r="K305" s="264"/>
      <c r="L305" s="265"/>
      <c r="M305" s="266" t="s">
        <v>1</v>
      </c>
      <c r="N305" s="267" t="s">
        <v>41</v>
      </c>
      <c r="O305" s="90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349</v>
      </c>
      <c r="AT305" s="238" t="s">
        <v>249</v>
      </c>
      <c r="AU305" s="238" t="s">
        <v>85</v>
      </c>
      <c r="AY305" s="16" t="s">
        <v>158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83</v>
      </c>
      <c r="BK305" s="239">
        <f>ROUND(I305*H305,2)</f>
        <v>0</v>
      </c>
      <c r="BL305" s="16" t="s">
        <v>349</v>
      </c>
      <c r="BM305" s="238" t="s">
        <v>617</v>
      </c>
    </row>
    <row r="306" s="2" customFormat="1">
      <c r="A306" s="37"/>
      <c r="B306" s="38"/>
      <c r="C306" s="39"/>
      <c r="D306" s="240" t="s">
        <v>167</v>
      </c>
      <c r="E306" s="39"/>
      <c r="F306" s="241" t="s">
        <v>616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167</v>
      </c>
      <c r="AU306" s="16" t="s">
        <v>85</v>
      </c>
    </row>
    <row r="307" s="2" customFormat="1" ht="21.75" customHeight="1">
      <c r="A307" s="37"/>
      <c r="B307" s="38"/>
      <c r="C307" s="226" t="s">
        <v>618</v>
      </c>
      <c r="D307" s="226" t="s">
        <v>161</v>
      </c>
      <c r="E307" s="227" t="s">
        <v>619</v>
      </c>
      <c r="F307" s="228" t="s">
        <v>620</v>
      </c>
      <c r="G307" s="229" t="s">
        <v>362</v>
      </c>
      <c r="H307" s="230">
        <v>1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41</v>
      </c>
      <c r="O307" s="90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236</v>
      </c>
      <c r="AT307" s="238" t="s">
        <v>161</v>
      </c>
      <c r="AU307" s="238" t="s">
        <v>85</v>
      </c>
      <c r="AY307" s="16" t="s">
        <v>158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83</v>
      </c>
      <c r="BK307" s="239">
        <f>ROUND(I307*H307,2)</f>
        <v>0</v>
      </c>
      <c r="BL307" s="16" t="s">
        <v>236</v>
      </c>
      <c r="BM307" s="238" t="s">
        <v>621</v>
      </c>
    </row>
    <row r="308" s="2" customFormat="1">
      <c r="A308" s="37"/>
      <c r="B308" s="38"/>
      <c r="C308" s="39"/>
      <c r="D308" s="240" t="s">
        <v>167</v>
      </c>
      <c r="E308" s="39"/>
      <c r="F308" s="241" t="s">
        <v>622</v>
      </c>
      <c r="G308" s="39"/>
      <c r="H308" s="39"/>
      <c r="I308" s="242"/>
      <c r="J308" s="39"/>
      <c r="K308" s="39"/>
      <c r="L308" s="43"/>
      <c r="M308" s="243"/>
      <c r="N308" s="24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167</v>
      </c>
      <c r="AU308" s="16" t="s">
        <v>85</v>
      </c>
    </row>
    <row r="309" s="2" customFormat="1">
      <c r="A309" s="37"/>
      <c r="B309" s="38"/>
      <c r="C309" s="39"/>
      <c r="D309" s="240" t="s">
        <v>239</v>
      </c>
      <c r="E309" s="39"/>
      <c r="F309" s="256" t="s">
        <v>623</v>
      </c>
      <c r="G309" s="39"/>
      <c r="H309" s="39"/>
      <c r="I309" s="242"/>
      <c r="J309" s="39"/>
      <c r="K309" s="39"/>
      <c r="L309" s="43"/>
      <c r="M309" s="243"/>
      <c r="N309" s="24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239</v>
      </c>
      <c r="AU309" s="16" t="s">
        <v>85</v>
      </c>
    </row>
    <row r="310" s="2" customFormat="1" ht="16.5" customHeight="1">
      <c r="A310" s="37"/>
      <c r="B310" s="38"/>
      <c r="C310" s="257" t="s">
        <v>624</v>
      </c>
      <c r="D310" s="257" t="s">
        <v>249</v>
      </c>
      <c r="E310" s="258" t="s">
        <v>625</v>
      </c>
      <c r="F310" s="259" t="s">
        <v>626</v>
      </c>
      <c r="G310" s="260" t="s">
        <v>302</v>
      </c>
      <c r="H310" s="261">
        <v>1</v>
      </c>
      <c r="I310" s="262"/>
      <c r="J310" s="263">
        <f>ROUND(I310*H310,2)</f>
        <v>0</v>
      </c>
      <c r="K310" s="264"/>
      <c r="L310" s="265"/>
      <c r="M310" s="266" t="s">
        <v>1</v>
      </c>
      <c r="N310" s="267" t="s">
        <v>41</v>
      </c>
      <c r="O310" s="90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349</v>
      </c>
      <c r="AT310" s="238" t="s">
        <v>249</v>
      </c>
      <c r="AU310" s="238" t="s">
        <v>85</v>
      </c>
      <c r="AY310" s="16" t="s">
        <v>158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83</v>
      </c>
      <c r="BK310" s="239">
        <f>ROUND(I310*H310,2)</f>
        <v>0</v>
      </c>
      <c r="BL310" s="16" t="s">
        <v>349</v>
      </c>
      <c r="BM310" s="238" t="s">
        <v>627</v>
      </c>
    </row>
    <row r="311" s="2" customFormat="1">
      <c r="A311" s="37"/>
      <c r="B311" s="38"/>
      <c r="C311" s="39"/>
      <c r="D311" s="240" t="s">
        <v>167</v>
      </c>
      <c r="E311" s="39"/>
      <c r="F311" s="241" t="s">
        <v>626</v>
      </c>
      <c r="G311" s="39"/>
      <c r="H311" s="39"/>
      <c r="I311" s="242"/>
      <c r="J311" s="39"/>
      <c r="K311" s="39"/>
      <c r="L311" s="43"/>
      <c r="M311" s="243"/>
      <c r="N311" s="24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167</v>
      </c>
      <c r="AU311" s="16" t="s">
        <v>85</v>
      </c>
    </row>
    <row r="312" s="2" customFormat="1" ht="21.75" customHeight="1">
      <c r="A312" s="37"/>
      <c r="B312" s="38"/>
      <c r="C312" s="226" t="s">
        <v>628</v>
      </c>
      <c r="D312" s="226" t="s">
        <v>161</v>
      </c>
      <c r="E312" s="227" t="s">
        <v>619</v>
      </c>
      <c r="F312" s="228" t="s">
        <v>620</v>
      </c>
      <c r="G312" s="229" t="s">
        <v>362</v>
      </c>
      <c r="H312" s="230">
        <v>1</v>
      </c>
      <c r="I312" s="231"/>
      <c r="J312" s="232">
        <f>ROUND(I312*H312,2)</f>
        <v>0</v>
      </c>
      <c r="K312" s="233"/>
      <c r="L312" s="43"/>
      <c r="M312" s="234" t="s">
        <v>1</v>
      </c>
      <c r="N312" s="235" t="s">
        <v>41</v>
      </c>
      <c r="O312" s="90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236</v>
      </c>
      <c r="AT312" s="238" t="s">
        <v>161</v>
      </c>
      <c r="AU312" s="238" t="s">
        <v>85</v>
      </c>
      <c r="AY312" s="16" t="s">
        <v>158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83</v>
      </c>
      <c r="BK312" s="239">
        <f>ROUND(I312*H312,2)</f>
        <v>0</v>
      </c>
      <c r="BL312" s="16" t="s">
        <v>236</v>
      </c>
      <c r="BM312" s="238" t="s">
        <v>629</v>
      </c>
    </row>
    <row r="313" s="2" customFormat="1">
      <c r="A313" s="37"/>
      <c r="B313" s="38"/>
      <c r="C313" s="39"/>
      <c r="D313" s="240" t="s">
        <v>167</v>
      </c>
      <c r="E313" s="39"/>
      <c r="F313" s="241" t="s">
        <v>622</v>
      </c>
      <c r="G313" s="39"/>
      <c r="H313" s="39"/>
      <c r="I313" s="242"/>
      <c r="J313" s="39"/>
      <c r="K313" s="39"/>
      <c r="L313" s="43"/>
      <c r="M313" s="243"/>
      <c r="N313" s="24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167</v>
      </c>
      <c r="AU313" s="16" t="s">
        <v>85</v>
      </c>
    </row>
    <row r="314" s="2" customFormat="1">
      <c r="A314" s="37"/>
      <c r="B314" s="38"/>
      <c r="C314" s="39"/>
      <c r="D314" s="240" t="s">
        <v>239</v>
      </c>
      <c r="E314" s="39"/>
      <c r="F314" s="256" t="s">
        <v>630</v>
      </c>
      <c r="G314" s="39"/>
      <c r="H314" s="39"/>
      <c r="I314" s="242"/>
      <c r="J314" s="39"/>
      <c r="K314" s="39"/>
      <c r="L314" s="43"/>
      <c r="M314" s="243"/>
      <c r="N314" s="244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239</v>
      </c>
      <c r="AU314" s="16" t="s">
        <v>85</v>
      </c>
    </row>
    <row r="315" s="2" customFormat="1" ht="16.5" customHeight="1">
      <c r="A315" s="37"/>
      <c r="B315" s="38"/>
      <c r="C315" s="257" t="s">
        <v>631</v>
      </c>
      <c r="D315" s="257" t="s">
        <v>249</v>
      </c>
      <c r="E315" s="258" t="s">
        <v>632</v>
      </c>
      <c r="F315" s="259" t="s">
        <v>633</v>
      </c>
      <c r="G315" s="260" t="s">
        <v>302</v>
      </c>
      <c r="H315" s="261">
        <v>1</v>
      </c>
      <c r="I315" s="262"/>
      <c r="J315" s="263">
        <f>ROUND(I315*H315,2)</f>
        <v>0</v>
      </c>
      <c r="K315" s="264"/>
      <c r="L315" s="265"/>
      <c r="M315" s="266" t="s">
        <v>1</v>
      </c>
      <c r="N315" s="267" t="s">
        <v>41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349</v>
      </c>
      <c r="AT315" s="238" t="s">
        <v>249</v>
      </c>
      <c r="AU315" s="238" t="s">
        <v>85</v>
      </c>
      <c r="AY315" s="16" t="s">
        <v>158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83</v>
      </c>
      <c r="BK315" s="239">
        <f>ROUND(I315*H315,2)</f>
        <v>0</v>
      </c>
      <c r="BL315" s="16" t="s">
        <v>349</v>
      </c>
      <c r="BM315" s="238" t="s">
        <v>634</v>
      </c>
    </row>
    <row r="316" s="2" customFormat="1">
      <c r="A316" s="37"/>
      <c r="B316" s="38"/>
      <c r="C316" s="39"/>
      <c r="D316" s="240" t="s">
        <v>167</v>
      </c>
      <c r="E316" s="39"/>
      <c r="F316" s="241" t="s">
        <v>633</v>
      </c>
      <c r="G316" s="39"/>
      <c r="H316" s="39"/>
      <c r="I316" s="242"/>
      <c r="J316" s="39"/>
      <c r="K316" s="39"/>
      <c r="L316" s="43"/>
      <c r="M316" s="243"/>
      <c r="N316" s="244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167</v>
      </c>
      <c r="AU316" s="16" t="s">
        <v>85</v>
      </c>
    </row>
    <row r="317" s="2" customFormat="1" ht="24.15" customHeight="1">
      <c r="A317" s="37"/>
      <c r="B317" s="38"/>
      <c r="C317" s="226" t="s">
        <v>635</v>
      </c>
      <c r="D317" s="226" t="s">
        <v>161</v>
      </c>
      <c r="E317" s="227" t="s">
        <v>636</v>
      </c>
      <c r="F317" s="228" t="s">
        <v>637</v>
      </c>
      <c r="G317" s="229" t="s">
        <v>362</v>
      </c>
      <c r="H317" s="230">
        <v>1</v>
      </c>
      <c r="I317" s="231"/>
      <c r="J317" s="232">
        <f>ROUND(I317*H317,2)</f>
        <v>0</v>
      </c>
      <c r="K317" s="233"/>
      <c r="L317" s="43"/>
      <c r="M317" s="234" t="s">
        <v>1</v>
      </c>
      <c r="N317" s="235" t="s">
        <v>41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236</v>
      </c>
      <c r="AT317" s="238" t="s">
        <v>161</v>
      </c>
      <c r="AU317" s="238" t="s">
        <v>85</v>
      </c>
      <c r="AY317" s="16" t="s">
        <v>158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83</v>
      </c>
      <c r="BK317" s="239">
        <f>ROUND(I317*H317,2)</f>
        <v>0</v>
      </c>
      <c r="BL317" s="16" t="s">
        <v>236</v>
      </c>
      <c r="BM317" s="238" t="s">
        <v>638</v>
      </c>
    </row>
    <row r="318" s="2" customFormat="1">
      <c r="A318" s="37"/>
      <c r="B318" s="38"/>
      <c r="C318" s="39"/>
      <c r="D318" s="240" t="s">
        <v>167</v>
      </c>
      <c r="E318" s="39"/>
      <c r="F318" s="241" t="s">
        <v>639</v>
      </c>
      <c r="G318" s="39"/>
      <c r="H318" s="39"/>
      <c r="I318" s="242"/>
      <c r="J318" s="39"/>
      <c r="K318" s="39"/>
      <c r="L318" s="43"/>
      <c r="M318" s="243"/>
      <c r="N318" s="24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167</v>
      </c>
      <c r="AU318" s="16" t="s">
        <v>85</v>
      </c>
    </row>
    <row r="319" s="2" customFormat="1" ht="24.15" customHeight="1">
      <c r="A319" s="37"/>
      <c r="B319" s="38"/>
      <c r="C319" s="257" t="s">
        <v>640</v>
      </c>
      <c r="D319" s="257" t="s">
        <v>249</v>
      </c>
      <c r="E319" s="258" t="s">
        <v>641</v>
      </c>
      <c r="F319" s="259" t="s">
        <v>642</v>
      </c>
      <c r="G319" s="260" t="s">
        <v>462</v>
      </c>
      <c r="H319" s="261">
        <v>1</v>
      </c>
      <c r="I319" s="262"/>
      <c r="J319" s="263">
        <f>ROUND(I319*H319,2)</f>
        <v>0</v>
      </c>
      <c r="K319" s="264"/>
      <c r="L319" s="265"/>
      <c r="M319" s="266" t="s">
        <v>1</v>
      </c>
      <c r="N319" s="267" t="s">
        <v>41</v>
      </c>
      <c r="O319" s="90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349</v>
      </c>
      <c r="AT319" s="238" t="s">
        <v>249</v>
      </c>
      <c r="AU319" s="238" t="s">
        <v>85</v>
      </c>
      <c r="AY319" s="16" t="s">
        <v>158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83</v>
      </c>
      <c r="BK319" s="239">
        <f>ROUND(I319*H319,2)</f>
        <v>0</v>
      </c>
      <c r="BL319" s="16" t="s">
        <v>349</v>
      </c>
      <c r="BM319" s="238" t="s">
        <v>643</v>
      </c>
    </row>
    <row r="320" s="2" customFormat="1">
      <c r="A320" s="37"/>
      <c r="B320" s="38"/>
      <c r="C320" s="39"/>
      <c r="D320" s="240" t="s">
        <v>167</v>
      </c>
      <c r="E320" s="39"/>
      <c r="F320" s="241" t="s">
        <v>642</v>
      </c>
      <c r="G320" s="39"/>
      <c r="H320" s="39"/>
      <c r="I320" s="242"/>
      <c r="J320" s="39"/>
      <c r="K320" s="39"/>
      <c r="L320" s="43"/>
      <c r="M320" s="243"/>
      <c r="N320" s="24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167</v>
      </c>
      <c r="AU320" s="16" t="s">
        <v>85</v>
      </c>
    </row>
    <row r="321" s="2" customFormat="1" ht="24.15" customHeight="1">
      <c r="A321" s="37"/>
      <c r="B321" s="38"/>
      <c r="C321" s="226" t="s">
        <v>644</v>
      </c>
      <c r="D321" s="226" t="s">
        <v>161</v>
      </c>
      <c r="E321" s="227" t="s">
        <v>645</v>
      </c>
      <c r="F321" s="228" t="s">
        <v>646</v>
      </c>
      <c r="G321" s="229" t="s">
        <v>362</v>
      </c>
      <c r="H321" s="230">
        <v>1</v>
      </c>
      <c r="I321" s="231"/>
      <c r="J321" s="232">
        <f>ROUND(I321*H321,2)</f>
        <v>0</v>
      </c>
      <c r="K321" s="233"/>
      <c r="L321" s="43"/>
      <c r="M321" s="234" t="s">
        <v>1</v>
      </c>
      <c r="N321" s="235" t="s">
        <v>41</v>
      </c>
      <c r="O321" s="90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8" t="s">
        <v>236</v>
      </c>
      <c r="AT321" s="238" t="s">
        <v>161</v>
      </c>
      <c r="AU321" s="238" t="s">
        <v>85</v>
      </c>
      <c r="AY321" s="16" t="s">
        <v>158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6" t="s">
        <v>83</v>
      </c>
      <c r="BK321" s="239">
        <f>ROUND(I321*H321,2)</f>
        <v>0</v>
      </c>
      <c r="BL321" s="16" t="s">
        <v>236</v>
      </c>
      <c r="BM321" s="238" t="s">
        <v>647</v>
      </c>
    </row>
    <row r="322" s="2" customFormat="1">
      <c r="A322" s="37"/>
      <c r="B322" s="38"/>
      <c r="C322" s="39"/>
      <c r="D322" s="240" t="s">
        <v>167</v>
      </c>
      <c r="E322" s="39"/>
      <c r="F322" s="241" t="s">
        <v>648</v>
      </c>
      <c r="G322" s="39"/>
      <c r="H322" s="39"/>
      <c r="I322" s="242"/>
      <c r="J322" s="39"/>
      <c r="K322" s="39"/>
      <c r="L322" s="43"/>
      <c r="M322" s="243"/>
      <c r="N322" s="244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167</v>
      </c>
      <c r="AU322" s="16" t="s">
        <v>85</v>
      </c>
    </row>
    <row r="323" s="2" customFormat="1" ht="16.5" customHeight="1">
      <c r="A323" s="37"/>
      <c r="B323" s="38"/>
      <c r="C323" s="257" t="s">
        <v>649</v>
      </c>
      <c r="D323" s="257" t="s">
        <v>249</v>
      </c>
      <c r="E323" s="258" t="s">
        <v>650</v>
      </c>
      <c r="F323" s="259" t="s">
        <v>651</v>
      </c>
      <c r="G323" s="260" t="s">
        <v>302</v>
      </c>
      <c r="H323" s="261">
        <v>1</v>
      </c>
      <c r="I323" s="262"/>
      <c r="J323" s="263">
        <f>ROUND(I323*H323,2)</f>
        <v>0</v>
      </c>
      <c r="K323" s="264"/>
      <c r="L323" s="265"/>
      <c r="M323" s="266" t="s">
        <v>1</v>
      </c>
      <c r="N323" s="267" t="s">
        <v>41</v>
      </c>
      <c r="O323" s="90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8" t="s">
        <v>349</v>
      </c>
      <c r="AT323" s="238" t="s">
        <v>249</v>
      </c>
      <c r="AU323" s="238" t="s">
        <v>85</v>
      </c>
      <c r="AY323" s="16" t="s">
        <v>158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6" t="s">
        <v>83</v>
      </c>
      <c r="BK323" s="239">
        <f>ROUND(I323*H323,2)</f>
        <v>0</v>
      </c>
      <c r="BL323" s="16" t="s">
        <v>349</v>
      </c>
      <c r="BM323" s="238" t="s">
        <v>652</v>
      </c>
    </row>
    <row r="324" s="2" customFormat="1">
      <c r="A324" s="37"/>
      <c r="B324" s="38"/>
      <c r="C324" s="39"/>
      <c r="D324" s="240" t="s">
        <v>167</v>
      </c>
      <c r="E324" s="39"/>
      <c r="F324" s="241" t="s">
        <v>651</v>
      </c>
      <c r="G324" s="39"/>
      <c r="H324" s="39"/>
      <c r="I324" s="242"/>
      <c r="J324" s="39"/>
      <c r="K324" s="39"/>
      <c r="L324" s="43"/>
      <c r="M324" s="243"/>
      <c r="N324" s="244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167</v>
      </c>
      <c r="AU324" s="16" t="s">
        <v>85</v>
      </c>
    </row>
    <row r="325" s="2" customFormat="1" ht="24.15" customHeight="1">
      <c r="A325" s="37"/>
      <c r="B325" s="38"/>
      <c r="C325" s="226" t="s">
        <v>653</v>
      </c>
      <c r="D325" s="226" t="s">
        <v>161</v>
      </c>
      <c r="E325" s="227" t="s">
        <v>654</v>
      </c>
      <c r="F325" s="228" t="s">
        <v>655</v>
      </c>
      <c r="G325" s="229" t="s">
        <v>362</v>
      </c>
      <c r="H325" s="230">
        <v>7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236</v>
      </c>
      <c r="AT325" s="238" t="s">
        <v>161</v>
      </c>
      <c r="AU325" s="238" t="s">
        <v>85</v>
      </c>
      <c r="AY325" s="16" t="s">
        <v>158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83</v>
      </c>
      <c r="BK325" s="239">
        <f>ROUND(I325*H325,2)</f>
        <v>0</v>
      </c>
      <c r="BL325" s="16" t="s">
        <v>236</v>
      </c>
      <c r="BM325" s="238" t="s">
        <v>656</v>
      </c>
    </row>
    <row r="326" s="2" customFormat="1">
      <c r="A326" s="37"/>
      <c r="B326" s="38"/>
      <c r="C326" s="39"/>
      <c r="D326" s="240" t="s">
        <v>167</v>
      </c>
      <c r="E326" s="39"/>
      <c r="F326" s="241" t="s">
        <v>657</v>
      </c>
      <c r="G326" s="39"/>
      <c r="H326" s="39"/>
      <c r="I326" s="242"/>
      <c r="J326" s="39"/>
      <c r="K326" s="39"/>
      <c r="L326" s="43"/>
      <c r="M326" s="243"/>
      <c r="N326" s="24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167</v>
      </c>
      <c r="AU326" s="16" t="s">
        <v>85</v>
      </c>
    </row>
    <row r="327" s="2" customFormat="1">
      <c r="A327" s="37"/>
      <c r="B327" s="38"/>
      <c r="C327" s="39"/>
      <c r="D327" s="240" t="s">
        <v>239</v>
      </c>
      <c r="E327" s="39"/>
      <c r="F327" s="256" t="s">
        <v>658</v>
      </c>
      <c r="G327" s="39"/>
      <c r="H327" s="39"/>
      <c r="I327" s="242"/>
      <c r="J327" s="39"/>
      <c r="K327" s="39"/>
      <c r="L327" s="43"/>
      <c r="M327" s="243"/>
      <c r="N327" s="244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239</v>
      </c>
      <c r="AU327" s="16" t="s">
        <v>85</v>
      </c>
    </row>
    <row r="328" s="2" customFormat="1" ht="16.5" customHeight="1">
      <c r="A328" s="37"/>
      <c r="B328" s="38"/>
      <c r="C328" s="257" t="s">
        <v>659</v>
      </c>
      <c r="D328" s="257" t="s">
        <v>249</v>
      </c>
      <c r="E328" s="258" t="s">
        <v>660</v>
      </c>
      <c r="F328" s="259" t="s">
        <v>661</v>
      </c>
      <c r="G328" s="260" t="s">
        <v>462</v>
      </c>
      <c r="H328" s="261">
        <v>7</v>
      </c>
      <c r="I328" s="262"/>
      <c r="J328" s="263">
        <f>ROUND(I328*H328,2)</f>
        <v>0</v>
      </c>
      <c r="K328" s="264"/>
      <c r="L328" s="265"/>
      <c r="M328" s="266" t="s">
        <v>1</v>
      </c>
      <c r="N328" s="267" t="s">
        <v>41</v>
      </c>
      <c r="O328" s="90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8" t="s">
        <v>349</v>
      </c>
      <c r="AT328" s="238" t="s">
        <v>249</v>
      </c>
      <c r="AU328" s="238" t="s">
        <v>85</v>
      </c>
      <c r="AY328" s="16" t="s">
        <v>158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6" t="s">
        <v>83</v>
      </c>
      <c r="BK328" s="239">
        <f>ROUND(I328*H328,2)</f>
        <v>0</v>
      </c>
      <c r="BL328" s="16" t="s">
        <v>349</v>
      </c>
      <c r="BM328" s="238" t="s">
        <v>662</v>
      </c>
    </row>
    <row r="329" s="2" customFormat="1">
      <c r="A329" s="37"/>
      <c r="B329" s="38"/>
      <c r="C329" s="39"/>
      <c r="D329" s="240" t="s">
        <v>167</v>
      </c>
      <c r="E329" s="39"/>
      <c r="F329" s="241" t="s">
        <v>661</v>
      </c>
      <c r="G329" s="39"/>
      <c r="H329" s="39"/>
      <c r="I329" s="242"/>
      <c r="J329" s="39"/>
      <c r="K329" s="39"/>
      <c r="L329" s="43"/>
      <c r="M329" s="243"/>
      <c r="N329" s="244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167</v>
      </c>
      <c r="AU329" s="16" t="s">
        <v>85</v>
      </c>
    </row>
    <row r="330" s="2" customFormat="1" ht="16.5" customHeight="1">
      <c r="A330" s="37"/>
      <c r="B330" s="38"/>
      <c r="C330" s="226" t="s">
        <v>663</v>
      </c>
      <c r="D330" s="226" t="s">
        <v>161</v>
      </c>
      <c r="E330" s="227" t="s">
        <v>664</v>
      </c>
      <c r="F330" s="228" t="s">
        <v>665</v>
      </c>
      <c r="G330" s="229" t="s">
        <v>362</v>
      </c>
      <c r="H330" s="230">
        <v>1</v>
      </c>
      <c r="I330" s="231"/>
      <c r="J330" s="232">
        <f>ROUND(I330*H330,2)</f>
        <v>0</v>
      </c>
      <c r="K330" s="233"/>
      <c r="L330" s="43"/>
      <c r="M330" s="234" t="s">
        <v>1</v>
      </c>
      <c r="N330" s="235" t="s">
        <v>41</v>
      </c>
      <c r="O330" s="90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8" t="s">
        <v>236</v>
      </c>
      <c r="AT330" s="238" t="s">
        <v>161</v>
      </c>
      <c r="AU330" s="238" t="s">
        <v>85</v>
      </c>
      <c r="AY330" s="16" t="s">
        <v>158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6" t="s">
        <v>83</v>
      </c>
      <c r="BK330" s="239">
        <f>ROUND(I330*H330,2)</f>
        <v>0</v>
      </c>
      <c r="BL330" s="16" t="s">
        <v>236</v>
      </c>
      <c r="BM330" s="238" t="s">
        <v>666</v>
      </c>
    </row>
    <row r="331" s="2" customFormat="1">
      <c r="A331" s="37"/>
      <c r="B331" s="38"/>
      <c r="C331" s="39"/>
      <c r="D331" s="240" t="s">
        <v>167</v>
      </c>
      <c r="E331" s="39"/>
      <c r="F331" s="241" t="s">
        <v>667</v>
      </c>
      <c r="G331" s="39"/>
      <c r="H331" s="39"/>
      <c r="I331" s="242"/>
      <c r="J331" s="39"/>
      <c r="K331" s="39"/>
      <c r="L331" s="43"/>
      <c r="M331" s="243"/>
      <c r="N331" s="24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167</v>
      </c>
      <c r="AU331" s="16" t="s">
        <v>85</v>
      </c>
    </row>
    <row r="332" s="2" customFormat="1">
      <c r="A332" s="37"/>
      <c r="B332" s="38"/>
      <c r="C332" s="39"/>
      <c r="D332" s="240" t="s">
        <v>239</v>
      </c>
      <c r="E332" s="39"/>
      <c r="F332" s="256" t="s">
        <v>668</v>
      </c>
      <c r="G332" s="39"/>
      <c r="H332" s="39"/>
      <c r="I332" s="242"/>
      <c r="J332" s="39"/>
      <c r="K332" s="39"/>
      <c r="L332" s="43"/>
      <c r="M332" s="243"/>
      <c r="N332" s="244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239</v>
      </c>
      <c r="AU332" s="16" t="s">
        <v>85</v>
      </c>
    </row>
    <row r="333" s="2" customFormat="1" ht="16.5" customHeight="1">
      <c r="A333" s="37"/>
      <c r="B333" s="38"/>
      <c r="C333" s="257" t="s">
        <v>669</v>
      </c>
      <c r="D333" s="257" t="s">
        <v>249</v>
      </c>
      <c r="E333" s="258" t="s">
        <v>670</v>
      </c>
      <c r="F333" s="259" t="s">
        <v>671</v>
      </c>
      <c r="G333" s="260" t="s">
        <v>302</v>
      </c>
      <c r="H333" s="261">
        <v>1</v>
      </c>
      <c r="I333" s="262"/>
      <c r="J333" s="263">
        <f>ROUND(I333*H333,2)</f>
        <v>0</v>
      </c>
      <c r="K333" s="264"/>
      <c r="L333" s="265"/>
      <c r="M333" s="266" t="s">
        <v>1</v>
      </c>
      <c r="N333" s="267" t="s">
        <v>41</v>
      </c>
      <c r="O333" s="90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8" t="s">
        <v>349</v>
      </c>
      <c r="AT333" s="238" t="s">
        <v>249</v>
      </c>
      <c r="AU333" s="238" t="s">
        <v>85</v>
      </c>
      <c r="AY333" s="16" t="s">
        <v>158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6" t="s">
        <v>83</v>
      </c>
      <c r="BK333" s="239">
        <f>ROUND(I333*H333,2)</f>
        <v>0</v>
      </c>
      <c r="BL333" s="16" t="s">
        <v>349</v>
      </c>
      <c r="BM333" s="238" t="s">
        <v>672</v>
      </c>
    </row>
    <row r="334" s="2" customFormat="1">
      <c r="A334" s="37"/>
      <c r="B334" s="38"/>
      <c r="C334" s="39"/>
      <c r="D334" s="240" t="s">
        <v>167</v>
      </c>
      <c r="E334" s="39"/>
      <c r="F334" s="241" t="s">
        <v>671</v>
      </c>
      <c r="G334" s="39"/>
      <c r="H334" s="39"/>
      <c r="I334" s="242"/>
      <c r="J334" s="39"/>
      <c r="K334" s="39"/>
      <c r="L334" s="43"/>
      <c r="M334" s="243"/>
      <c r="N334" s="244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167</v>
      </c>
      <c r="AU334" s="16" t="s">
        <v>85</v>
      </c>
    </row>
    <row r="335" s="2" customFormat="1" ht="37.8" customHeight="1">
      <c r="A335" s="37"/>
      <c r="B335" s="38"/>
      <c r="C335" s="226" t="s">
        <v>673</v>
      </c>
      <c r="D335" s="226" t="s">
        <v>161</v>
      </c>
      <c r="E335" s="227" t="s">
        <v>674</v>
      </c>
      <c r="F335" s="228" t="s">
        <v>675</v>
      </c>
      <c r="G335" s="229" t="s">
        <v>362</v>
      </c>
      <c r="H335" s="230">
        <v>18</v>
      </c>
      <c r="I335" s="231"/>
      <c r="J335" s="232">
        <f>ROUND(I335*H335,2)</f>
        <v>0</v>
      </c>
      <c r="K335" s="233"/>
      <c r="L335" s="43"/>
      <c r="M335" s="234" t="s">
        <v>1</v>
      </c>
      <c r="N335" s="235" t="s">
        <v>41</v>
      </c>
      <c r="O335" s="90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8" t="s">
        <v>236</v>
      </c>
      <c r="AT335" s="238" t="s">
        <v>161</v>
      </c>
      <c r="AU335" s="238" t="s">
        <v>85</v>
      </c>
      <c r="AY335" s="16" t="s">
        <v>158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6" t="s">
        <v>83</v>
      </c>
      <c r="BK335" s="239">
        <f>ROUND(I335*H335,2)</f>
        <v>0</v>
      </c>
      <c r="BL335" s="16" t="s">
        <v>236</v>
      </c>
      <c r="BM335" s="238" t="s">
        <v>676</v>
      </c>
    </row>
    <row r="336" s="2" customFormat="1">
      <c r="A336" s="37"/>
      <c r="B336" s="38"/>
      <c r="C336" s="39"/>
      <c r="D336" s="240" t="s">
        <v>167</v>
      </c>
      <c r="E336" s="39"/>
      <c r="F336" s="241" t="s">
        <v>677</v>
      </c>
      <c r="G336" s="39"/>
      <c r="H336" s="39"/>
      <c r="I336" s="242"/>
      <c r="J336" s="39"/>
      <c r="K336" s="39"/>
      <c r="L336" s="43"/>
      <c r="M336" s="243"/>
      <c r="N336" s="244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167</v>
      </c>
      <c r="AU336" s="16" t="s">
        <v>85</v>
      </c>
    </row>
    <row r="337" s="2" customFormat="1" ht="16.5" customHeight="1">
      <c r="A337" s="37"/>
      <c r="B337" s="38"/>
      <c r="C337" s="257" t="s">
        <v>678</v>
      </c>
      <c r="D337" s="257" t="s">
        <v>249</v>
      </c>
      <c r="E337" s="258" t="s">
        <v>679</v>
      </c>
      <c r="F337" s="259" t="s">
        <v>680</v>
      </c>
      <c r="G337" s="260" t="s">
        <v>302</v>
      </c>
      <c r="H337" s="261">
        <v>18</v>
      </c>
      <c r="I337" s="262"/>
      <c r="J337" s="263">
        <f>ROUND(I337*H337,2)</f>
        <v>0</v>
      </c>
      <c r="K337" s="264"/>
      <c r="L337" s="265"/>
      <c r="M337" s="266" t="s">
        <v>1</v>
      </c>
      <c r="N337" s="267" t="s">
        <v>41</v>
      </c>
      <c r="O337" s="90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349</v>
      </c>
      <c r="AT337" s="238" t="s">
        <v>249</v>
      </c>
      <c r="AU337" s="238" t="s">
        <v>85</v>
      </c>
      <c r="AY337" s="16" t="s">
        <v>158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83</v>
      </c>
      <c r="BK337" s="239">
        <f>ROUND(I337*H337,2)</f>
        <v>0</v>
      </c>
      <c r="BL337" s="16" t="s">
        <v>349</v>
      </c>
      <c r="BM337" s="238" t="s">
        <v>681</v>
      </c>
    </row>
    <row r="338" s="2" customFormat="1">
      <c r="A338" s="37"/>
      <c r="B338" s="38"/>
      <c r="C338" s="39"/>
      <c r="D338" s="240" t="s">
        <v>167</v>
      </c>
      <c r="E338" s="39"/>
      <c r="F338" s="241" t="s">
        <v>680</v>
      </c>
      <c r="G338" s="39"/>
      <c r="H338" s="39"/>
      <c r="I338" s="242"/>
      <c r="J338" s="39"/>
      <c r="K338" s="39"/>
      <c r="L338" s="43"/>
      <c r="M338" s="243"/>
      <c r="N338" s="244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167</v>
      </c>
      <c r="AU338" s="16" t="s">
        <v>85</v>
      </c>
    </row>
    <row r="339" s="2" customFormat="1" ht="16.5" customHeight="1">
      <c r="A339" s="37"/>
      <c r="B339" s="38"/>
      <c r="C339" s="226" t="s">
        <v>682</v>
      </c>
      <c r="D339" s="226" t="s">
        <v>161</v>
      </c>
      <c r="E339" s="227" t="s">
        <v>683</v>
      </c>
      <c r="F339" s="228" t="s">
        <v>684</v>
      </c>
      <c r="G339" s="229" t="s">
        <v>362</v>
      </c>
      <c r="H339" s="230">
        <v>12</v>
      </c>
      <c r="I339" s="231"/>
      <c r="J339" s="232">
        <f>ROUND(I339*H339,2)</f>
        <v>0</v>
      </c>
      <c r="K339" s="233"/>
      <c r="L339" s="43"/>
      <c r="M339" s="234" t="s">
        <v>1</v>
      </c>
      <c r="N339" s="235" t="s">
        <v>41</v>
      </c>
      <c r="O339" s="90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8" t="s">
        <v>236</v>
      </c>
      <c r="AT339" s="238" t="s">
        <v>161</v>
      </c>
      <c r="AU339" s="238" t="s">
        <v>85</v>
      </c>
      <c r="AY339" s="16" t="s">
        <v>158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6" t="s">
        <v>83</v>
      </c>
      <c r="BK339" s="239">
        <f>ROUND(I339*H339,2)</f>
        <v>0</v>
      </c>
      <c r="BL339" s="16" t="s">
        <v>236</v>
      </c>
      <c r="BM339" s="238" t="s">
        <v>685</v>
      </c>
    </row>
    <row r="340" s="2" customFormat="1">
      <c r="A340" s="37"/>
      <c r="B340" s="38"/>
      <c r="C340" s="39"/>
      <c r="D340" s="240" t="s">
        <v>167</v>
      </c>
      <c r="E340" s="39"/>
      <c r="F340" s="241" t="s">
        <v>686</v>
      </c>
      <c r="G340" s="39"/>
      <c r="H340" s="39"/>
      <c r="I340" s="242"/>
      <c r="J340" s="39"/>
      <c r="K340" s="39"/>
      <c r="L340" s="43"/>
      <c r="M340" s="243"/>
      <c r="N340" s="244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167</v>
      </c>
      <c r="AU340" s="16" t="s">
        <v>85</v>
      </c>
    </row>
    <row r="341" s="2" customFormat="1">
      <c r="A341" s="37"/>
      <c r="B341" s="38"/>
      <c r="C341" s="39"/>
      <c r="D341" s="240" t="s">
        <v>239</v>
      </c>
      <c r="E341" s="39"/>
      <c r="F341" s="256" t="s">
        <v>687</v>
      </c>
      <c r="G341" s="39"/>
      <c r="H341" s="39"/>
      <c r="I341" s="242"/>
      <c r="J341" s="39"/>
      <c r="K341" s="39"/>
      <c r="L341" s="43"/>
      <c r="M341" s="243"/>
      <c r="N341" s="24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239</v>
      </c>
      <c r="AU341" s="16" t="s">
        <v>85</v>
      </c>
    </row>
    <row r="342" s="2" customFormat="1" ht="16.5" customHeight="1">
      <c r="A342" s="37"/>
      <c r="B342" s="38"/>
      <c r="C342" s="257" t="s">
        <v>688</v>
      </c>
      <c r="D342" s="257" t="s">
        <v>249</v>
      </c>
      <c r="E342" s="258" t="s">
        <v>689</v>
      </c>
      <c r="F342" s="259" t="s">
        <v>690</v>
      </c>
      <c r="G342" s="260" t="s">
        <v>362</v>
      </c>
      <c r="H342" s="261">
        <v>12</v>
      </c>
      <c r="I342" s="262"/>
      <c r="J342" s="263">
        <f>ROUND(I342*H342,2)</f>
        <v>0</v>
      </c>
      <c r="K342" s="264"/>
      <c r="L342" s="265"/>
      <c r="M342" s="266" t="s">
        <v>1</v>
      </c>
      <c r="N342" s="267" t="s">
        <v>41</v>
      </c>
      <c r="O342" s="90"/>
      <c r="P342" s="236">
        <f>O342*H342</f>
        <v>0</v>
      </c>
      <c r="Q342" s="236">
        <v>0.00012999999999999999</v>
      </c>
      <c r="R342" s="236">
        <f>Q342*H342</f>
        <v>0.0015599999999999998</v>
      </c>
      <c r="S342" s="236">
        <v>0</v>
      </c>
      <c r="T342" s="23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8" t="s">
        <v>349</v>
      </c>
      <c r="AT342" s="238" t="s">
        <v>249</v>
      </c>
      <c r="AU342" s="238" t="s">
        <v>85</v>
      </c>
      <c r="AY342" s="16" t="s">
        <v>158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6" t="s">
        <v>83</v>
      </c>
      <c r="BK342" s="239">
        <f>ROUND(I342*H342,2)</f>
        <v>0</v>
      </c>
      <c r="BL342" s="16" t="s">
        <v>349</v>
      </c>
      <c r="BM342" s="238" t="s">
        <v>691</v>
      </c>
    </row>
    <row r="343" s="2" customFormat="1">
      <c r="A343" s="37"/>
      <c r="B343" s="38"/>
      <c r="C343" s="39"/>
      <c r="D343" s="240" t="s">
        <v>167</v>
      </c>
      <c r="E343" s="39"/>
      <c r="F343" s="241" t="s">
        <v>690</v>
      </c>
      <c r="G343" s="39"/>
      <c r="H343" s="39"/>
      <c r="I343" s="242"/>
      <c r="J343" s="39"/>
      <c r="K343" s="39"/>
      <c r="L343" s="43"/>
      <c r="M343" s="243"/>
      <c r="N343" s="244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167</v>
      </c>
      <c r="AU343" s="16" t="s">
        <v>85</v>
      </c>
    </row>
    <row r="344" s="2" customFormat="1">
      <c r="A344" s="37"/>
      <c r="B344" s="38"/>
      <c r="C344" s="39"/>
      <c r="D344" s="240" t="s">
        <v>239</v>
      </c>
      <c r="E344" s="39"/>
      <c r="F344" s="256" t="s">
        <v>687</v>
      </c>
      <c r="G344" s="39"/>
      <c r="H344" s="39"/>
      <c r="I344" s="242"/>
      <c r="J344" s="39"/>
      <c r="K344" s="39"/>
      <c r="L344" s="43"/>
      <c r="M344" s="243"/>
      <c r="N344" s="244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239</v>
      </c>
      <c r="AU344" s="16" t="s">
        <v>85</v>
      </c>
    </row>
    <row r="345" s="2" customFormat="1" ht="21.75" customHeight="1">
      <c r="A345" s="37"/>
      <c r="B345" s="38"/>
      <c r="C345" s="226" t="s">
        <v>692</v>
      </c>
      <c r="D345" s="226" t="s">
        <v>161</v>
      </c>
      <c r="E345" s="227" t="s">
        <v>693</v>
      </c>
      <c r="F345" s="228" t="s">
        <v>694</v>
      </c>
      <c r="G345" s="229" t="s">
        <v>362</v>
      </c>
      <c r="H345" s="230">
        <v>6</v>
      </c>
      <c r="I345" s="231"/>
      <c r="J345" s="232">
        <f>ROUND(I345*H345,2)</f>
        <v>0</v>
      </c>
      <c r="K345" s="233"/>
      <c r="L345" s="43"/>
      <c r="M345" s="234" t="s">
        <v>1</v>
      </c>
      <c r="N345" s="235" t="s">
        <v>41</v>
      </c>
      <c r="O345" s="90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8" t="s">
        <v>236</v>
      </c>
      <c r="AT345" s="238" t="s">
        <v>161</v>
      </c>
      <c r="AU345" s="238" t="s">
        <v>85</v>
      </c>
      <c r="AY345" s="16" t="s">
        <v>158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6" t="s">
        <v>83</v>
      </c>
      <c r="BK345" s="239">
        <f>ROUND(I345*H345,2)</f>
        <v>0</v>
      </c>
      <c r="BL345" s="16" t="s">
        <v>236</v>
      </c>
      <c r="BM345" s="238" t="s">
        <v>695</v>
      </c>
    </row>
    <row r="346" s="2" customFormat="1">
      <c r="A346" s="37"/>
      <c r="B346" s="38"/>
      <c r="C346" s="39"/>
      <c r="D346" s="240" t="s">
        <v>167</v>
      </c>
      <c r="E346" s="39"/>
      <c r="F346" s="241" t="s">
        <v>696</v>
      </c>
      <c r="G346" s="39"/>
      <c r="H346" s="39"/>
      <c r="I346" s="242"/>
      <c r="J346" s="39"/>
      <c r="K346" s="39"/>
      <c r="L346" s="43"/>
      <c r="M346" s="243"/>
      <c r="N346" s="244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167</v>
      </c>
      <c r="AU346" s="16" t="s">
        <v>85</v>
      </c>
    </row>
    <row r="347" s="2" customFormat="1">
      <c r="A347" s="37"/>
      <c r="B347" s="38"/>
      <c r="C347" s="39"/>
      <c r="D347" s="240" t="s">
        <v>239</v>
      </c>
      <c r="E347" s="39"/>
      <c r="F347" s="256" t="s">
        <v>697</v>
      </c>
      <c r="G347" s="39"/>
      <c r="H347" s="39"/>
      <c r="I347" s="242"/>
      <c r="J347" s="39"/>
      <c r="K347" s="39"/>
      <c r="L347" s="43"/>
      <c r="M347" s="243"/>
      <c r="N347" s="244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239</v>
      </c>
      <c r="AU347" s="16" t="s">
        <v>85</v>
      </c>
    </row>
    <row r="348" s="2" customFormat="1" ht="16.5" customHeight="1">
      <c r="A348" s="37"/>
      <c r="B348" s="38"/>
      <c r="C348" s="257" t="s">
        <v>698</v>
      </c>
      <c r="D348" s="257" t="s">
        <v>249</v>
      </c>
      <c r="E348" s="258" t="s">
        <v>699</v>
      </c>
      <c r="F348" s="259" t="s">
        <v>700</v>
      </c>
      <c r="G348" s="260" t="s">
        <v>362</v>
      </c>
      <c r="H348" s="261">
        <v>6</v>
      </c>
      <c r="I348" s="262"/>
      <c r="J348" s="263">
        <f>ROUND(I348*H348,2)</f>
        <v>0</v>
      </c>
      <c r="K348" s="264"/>
      <c r="L348" s="265"/>
      <c r="M348" s="266" t="s">
        <v>1</v>
      </c>
      <c r="N348" s="267" t="s">
        <v>41</v>
      </c>
      <c r="O348" s="90"/>
      <c r="P348" s="236">
        <f>O348*H348</f>
        <v>0</v>
      </c>
      <c r="Q348" s="236">
        <v>0.001</v>
      </c>
      <c r="R348" s="236">
        <f>Q348*H348</f>
        <v>0.0060000000000000001</v>
      </c>
      <c r="S348" s="236">
        <v>0</v>
      </c>
      <c r="T348" s="23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8" t="s">
        <v>349</v>
      </c>
      <c r="AT348" s="238" t="s">
        <v>249</v>
      </c>
      <c r="AU348" s="238" t="s">
        <v>85</v>
      </c>
      <c r="AY348" s="16" t="s">
        <v>158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6" t="s">
        <v>83</v>
      </c>
      <c r="BK348" s="239">
        <f>ROUND(I348*H348,2)</f>
        <v>0</v>
      </c>
      <c r="BL348" s="16" t="s">
        <v>349</v>
      </c>
      <c r="BM348" s="238" t="s">
        <v>701</v>
      </c>
    </row>
    <row r="349" s="2" customFormat="1">
      <c r="A349" s="37"/>
      <c r="B349" s="38"/>
      <c r="C349" s="39"/>
      <c r="D349" s="240" t="s">
        <v>167</v>
      </c>
      <c r="E349" s="39"/>
      <c r="F349" s="241" t="s">
        <v>702</v>
      </c>
      <c r="G349" s="39"/>
      <c r="H349" s="39"/>
      <c r="I349" s="242"/>
      <c r="J349" s="39"/>
      <c r="K349" s="39"/>
      <c r="L349" s="43"/>
      <c r="M349" s="243"/>
      <c r="N349" s="244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167</v>
      </c>
      <c r="AU349" s="16" t="s">
        <v>85</v>
      </c>
    </row>
    <row r="350" s="2" customFormat="1" ht="24.15" customHeight="1">
      <c r="A350" s="37"/>
      <c r="B350" s="38"/>
      <c r="C350" s="226" t="s">
        <v>703</v>
      </c>
      <c r="D350" s="226" t="s">
        <v>161</v>
      </c>
      <c r="E350" s="227" t="s">
        <v>704</v>
      </c>
      <c r="F350" s="228" t="s">
        <v>705</v>
      </c>
      <c r="G350" s="229" t="s">
        <v>362</v>
      </c>
      <c r="H350" s="230">
        <v>1</v>
      </c>
      <c r="I350" s="231"/>
      <c r="J350" s="232">
        <f>ROUND(I350*H350,2)</f>
        <v>0</v>
      </c>
      <c r="K350" s="233"/>
      <c r="L350" s="43"/>
      <c r="M350" s="234" t="s">
        <v>1</v>
      </c>
      <c r="N350" s="235" t="s">
        <v>41</v>
      </c>
      <c r="O350" s="90"/>
      <c r="P350" s="236">
        <f>O350*H350</f>
        <v>0</v>
      </c>
      <c r="Q350" s="236">
        <v>0</v>
      </c>
      <c r="R350" s="236">
        <f>Q350*H350</f>
        <v>0</v>
      </c>
      <c r="S350" s="236">
        <v>0</v>
      </c>
      <c r="T350" s="23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8" t="s">
        <v>236</v>
      </c>
      <c r="AT350" s="238" t="s">
        <v>161</v>
      </c>
      <c r="AU350" s="238" t="s">
        <v>85</v>
      </c>
      <c r="AY350" s="16" t="s">
        <v>158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6" t="s">
        <v>83</v>
      </c>
      <c r="BK350" s="239">
        <f>ROUND(I350*H350,2)</f>
        <v>0</v>
      </c>
      <c r="BL350" s="16" t="s">
        <v>236</v>
      </c>
      <c r="BM350" s="238" t="s">
        <v>706</v>
      </c>
    </row>
    <row r="351" s="2" customFormat="1">
      <c r="A351" s="37"/>
      <c r="B351" s="38"/>
      <c r="C351" s="39"/>
      <c r="D351" s="240" t="s">
        <v>167</v>
      </c>
      <c r="E351" s="39"/>
      <c r="F351" s="241" t="s">
        <v>707</v>
      </c>
      <c r="G351" s="39"/>
      <c r="H351" s="39"/>
      <c r="I351" s="242"/>
      <c r="J351" s="39"/>
      <c r="K351" s="39"/>
      <c r="L351" s="43"/>
      <c r="M351" s="243"/>
      <c r="N351" s="244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167</v>
      </c>
      <c r="AU351" s="16" t="s">
        <v>85</v>
      </c>
    </row>
    <row r="352" s="2" customFormat="1">
      <c r="A352" s="37"/>
      <c r="B352" s="38"/>
      <c r="C352" s="39"/>
      <c r="D352" s="240" t="s">
        <v>239</v>
      </c>
      <c r="E352" s="39"/>
      <c r="F352" s="256" t="s">
        <v>708</v>
      </c>
      <c r="G352" s="39"/>
      <c r="H352" s="39"/>
      <c r="I352" s="242"/>
      <c r="J352" s="39"/>
      <c r="K352" s="39"/>
      <c r="L352" s="43"/>
      <c r="M352" s="243"/>
      <c r="N352" s="244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239</v>
      </c>
      <c r="AU352" s="16" t="s">
        <v>85</v>
      </c>
    </row>
    <row r="353" s="12" customFormat="1" ht="22.8" customHeight="1">
      <c r="A353" s="12"/>
      <c r="B353" s="210"/>
      <c r="C353" s="211"/>
      <c r="D353" s="212" t="s">
        <v>75</v>
      </c>
      <c r="E353" s="224" t="s">
        <v>709</v>
      </c>
      <c r="F353" s="224" t="s">
        <v>710</v>
      </c>
      <c r="G353" s="211"/>
      <c r="H353" s="211"/>
      <c r="I353" s="214"/>
      <c r="J353" s="225">
        <f>BK353</f>
        <v>0</v>
      </c>
      <c r="K353" s="211"/>
      <c r="L353" s="216"/>
      <c r="M353" s="217"/>
      <c r="N353" s="218"/>
      <c r="O353" s="218"/>
      <c r="P353" s="219">
        <f>SUM(P354:P366)</f>
        <v>0</v>
      </c>
      <c r="Q353" s="218"/>
      <c r="R353" s="219">
        <f>SUM(R354:R366)</f>
        <v>0.11249999999999999</v>
      </c>
      <c r="S353" s="218"/>
      <c r="T353" s="220">
        <f>SUM(T354:T366)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21" t="s">
        <v>85</v>
      </c>
      <c r="AT353" s="222" t="s">
        <v>75</v>
      </c>
      <c r="AU353" s="222" t="s">
        <v>83</v>
      </c>
      <c r="AY353" s="221" t="s">
        <v>158</v>
      </c>
      <c r="BK353" s="223">
        <f>SUM(BK354:BK366)</f>
        <v>0</v>
      </c>
    </row>
    <row r="354" s="2" customFormat="1" ht="24.15" customHeight="1">
      <c r="A354" s="37"/>
      <c r="B354" s="38"/>
      <c r="C354" s="226" t="s">
        <v>711</v>
      </c>
      <c r="D354" s="226" t="s">
        <v>161</v>
      </c>
      <c r="E354" s="227" t="s">
        <v>712</v>
      </c>
      <c r="F354" s="228" t="s">
        <v>713</v>
      </c>
      <c r="G354" s="229" t="s">
        <v>276</v>
      </c>
      <c r="H354" s="230">
        <v>75</v>
      </c>
      <c r="I354" s="231"/>
      <c r="J354" s="232">
        <f>ROUND(I354*H354,2)</f>
        <v>0</v>
      </c>
      <c r="K354" s="233"/>
      <c r="L354" s="43"/>
      <c r="M354" s="234" t="s">
        <v>1</v>
      </c>
      <c r="N354" s="235" t="s">
        <v>41</v>
      </c>
      <c r="O354" s="90"/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8" t="s">
        <v>236</v>
      </c>
      <c r="AT354" s="238" t="s">
        <v>161</v>
      </c>
      <c r="AU354" s="238" t="s">
        <v>85</v>
      </c>
      <c r="AY354" s="16" t="s">
        <v>158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6" t="s">
        <v>83</v>
      </c>
      <c r="BK354" s="239">
        <f>ROUND(I354*H354,2)</f>
        <v>0</v>
      </c>
      <c r="BL354" s="16" t="s">
        <v>236</v>
      </c>
      <c r="BM354" s="238" t="s">
        <v>714</v>
      </c>
    </row>
    <row r="355" s="2" customFormat="1">
      <c r="A355" s="37"/>
      <c r="B355" s="38"/>
      <c r="C355" s="39"/>
      <c r="D355" s="240" t="s">
        <v>167</v>
      </c>
      <c r="E355" s="39"/>
      <c r="F355" s="241" t="s">
        <v>715</v>
      </c>
      <c r="G355" s="39"/>
      <c r="H355" s="39"/>
      <c r="I355" s="242"/>
      <c r="J355" s="39"/>
      <c r="K355" s="39"/>
      <c r="L355" s="43"/>
      <c r="M355" s="243"/>
      <c r="N355" s="244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167</v>
      </c>
      <c r="AU355" s="16" t="s">
        <v>85</v>
      </c>
    </row>
    <row r="356" s="2" customFormat="1">
      <c r="A356" s="37"/>
      <c r="B356" s="38"/>
      <c r="C356" s="39"/>
      <c r="D356" s="240" t="s">
        <v>239</v>
      </c>
      <c r="E356" s="39"/>
      <c r="F356" s="256" t="s">
        <v>716</v>
      </c>
      <c r="G356" s="39"/>
      <c r="H356" s="39"/>
      <c r="I356" s="242"/>
      <c r="J356" s="39"/>
      <c r="K356" s="39"/>
      <c r="L356" s="43"/>
      <c r="M356" s="243"/>
      <c r="N356" s="244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239</v>
      </c>
      <c r="AU356" s="16" t="s">
        <v>85</v>
      </c>
    </row>
    <row r="357" s="2" customFormat="1" ht="21.75" customHeight="1">
      <c r="A357" s="37"/>
      <c r="B357" s="38"/>
      <c r="C357" s="257" t="s">
        <v>717</v>
      </c>
      <c r="D357" s="257" t="s">
        <v>249</v>
      </c>
      <c r="E357" s="258" t="s">
        <v>718</v>
      </c>
      <c r="F357" s="259" t="s">
        <v>719</v>
      </c>
      <c r="G357" s="260" t="s">
        <v>276</v>
      </c>
      <c r="H357" s="261">
        <v>60</v>
      </c>
      <c r="I357" s="262"/>
      <c r="J357" s="263">
        <f>ROUND(I357*H357,2)</f>
        <v>0</v>
      </c>
      <c r="K357" s="264"/>
      <c r="L357" s="265"/>
      <c r="M357" s="266" t="s">
        <v>1</v>
      </c>
      <c r="N357" s="267" t="s">
        <v>41</v>
      </c>
      <c r="O357" s="90"/>
      <c r="P357" s="236">
        <f>O357*H357</f>
        <v>0</v>
      </c>
      <c r="Q357" s="236">
        <v>0.0015</v>
      </c>
      <c r="R357" s="236">
        <f>Q357*H357</f>
        <v>0.089999999999999997</v>
      </c>
      <c r="S357" s="236">
        <v>0</v>
      </c>
      <c r="T357" s="23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8" t="s">
        <v>349</v>
      </c>
      <c r="AT357" s="238" t="s">
        <v>249</v>
      </c>
      <c r="AU357" s="238" t="s">
        <v>85</v>
      </c>
      <c r="AY357" s="16" t="s">
        <v>158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6" t="s">
        <v>83</v>
      </c>
      <c r="BK357" s="239">
        <f>ROUND(I357*H357,2)</f>
        <v>0</v>
      </c>
      <c r="BL357" s="16" t="s">
        <v>349</v>
      </c>
      <c r="BM357" s="238" t="s">
        <v>720</v>
      </c>
    </row>
    <row r="358" s="2" customFormat="1">
      <c r="A358" s="37"/>
      <c r="B358" s="38"/>
      <c r="C358" s="39"/>
      <c r="D358" s="240" t="s">
        <v>167</v>
      </c>
      <c r="E358" s="39"/>
      <c r="F358" s="241" t="s">
        <v>721</v>
      </c>
      <c r="G358" s="39"/>
      <c r="H358" s="39"/>
      <c r="I358" s="242"/>
      <c r="J358" s="39"/>
      <c r="K358" s="39"/>
      <c r="L358" s="43"/>
      <c r="M358" s="243"/>
      <c r="N358" s="244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167</v>
      </c>
      <c r="AU358" s="16" t="s">
        <v>85</v>
      </c>
    </row>
    <row r="359" s="2" customFormat="1" ht="21.75" customHeight="1">
      <c r="A359" s="37"/>
      <c r="B359" s="38"/>
      <c r="C359" s="257" t="s">
        <v>722</v>
      </c>
      <c r="D359" s="257" t="s">
        <v>249</v>
      </c>
      <c r="E359" s="258" t="s">
        <v>723</v>
      </c>
      <c r="F359" s="259" t="s">
        <v>724</v>
      </c>
      <c r="G359" s="260" t="s">
        <v>276</v>
      </c>
      <c r="H359" s="261">
        <v>15</v>
      </c>
      <c r="I359" s="262"/>
      <c r="J359" s="263">
        <f>ROUND(I359*H359,2)</f>
        <v>0</v>
      </c>
      <c r="K359" s="264"/>
      <c r="L359" s="265"/>
      <c r="M359" s="266" t="s">
        <v>1</v>
      </c>
      <c r="N359" s="267" t="s">
        <v>41</v>
      </c>
      <c r="O359" s="90"/>
      <c r="P359" s="236">
        <f>O359*H359</f>
        <v>0</v>
      </c>
      <c r="Q359" s="236">
        <v>0.0015</v>
      </c>
      <c r="R359" s="236">
        <f>Q359*H359</f>
        <v>0.022499999999999999</v>
      </c>
      <c r="S359" s="236">
        <v>0</v>
      </c>
      <c r="T359" s="23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8" t="s">
        <v>349</v>
      </c>
      <c r="AT359" s="238" t="s">
        <v>249</v>
      </c>
      <c r="AU359" s="238" t="s">
        <v>85</v>
      </c>
      <c r="AY359" s="16" t="s">
        <v>158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6" t="s">
        <v>83</v>
      </c>
      <c r="BK359" s="239">
        <f>ROUND(I359*H359,2)</f>
        <v>0</v>
      </c>
      <c r="BL359" s="16" t="s">
        <v>349</v>
      </c>
      <c r="BM359" s="238" t="s">
        <v>725</v>
      </c>
    </row>
    <row r="360" s="2" customFormat="1">
      <c r="A360" s="37"/>
      <c r="B360" s="38"/>
      <c r="C360" s="39"/>
      <c r="D360" s="240" t="s">
        <v>167</v>
      </c>
      <c r="E360" s="39"/>
      <c r="F360" s="241" t="s">
        <v>721</v>
      </c>
      <c r="G360" s="39"/>
      <c r="H360" s="39"/>
      <c r="I360" s="242"/>
      <c r="J360" s="39"/>
      <c r="K360" s="39"/>
      <c r="L360" s="43"/>
      <c r="M360" s="243"/>
      <c r="N360" s="24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167</v>
      </c>
      <c r="AU360" s="16" t="s">
        <v>85</v>
      </c>
    </row>
    <row r="361" s="2" customFormat="1" ht="24.15" customHeight="1">
      <c r="A361" s="37"/>
      <c r="B361" s="38"/>
      <c r="C361" s="226" t="s">
        <v>726</v>
      </c>
      <c r="D361" s="226" t="s">
        <v>161</v>
      </c>
      <c r="E361" s="227" t="s">
        <v>727</v>
      </c>
      <c r="F361" s="228" t="s">
        <v>728</v>
      </c>
      <c r="G361" s="229" t="s">
        <v>362</v>
      </c>
      <c r="H361" s="230">
        <v>60</v>
      </c>
      <c r="I361" s="231"/>
      <c r="J361" s="232">
        <f>ROUND(I361*H361,2)</f>
        <v>0</v>
      </c>
      <c r="K361" s="233"/>
      <c r="L361" s="43"/>
      <c r="M361" s="234" t="s">
        <v>1</v>
      </c>
      <c r="N361" s="235" t="s">
        <v>41</v>
      </c>
      <c r="O361" s="90"/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8" t="s">
        <v>236</v>
      </c>
      <c r="AT361" s="238" t="s">
        <v>161</v>
      </c>
      <c r="AU361" s="238" t="s">
        <v>85</v>
      </c>
      <c r="AY361" s="16" t="s">
        <v>158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6" t="s">
        <v>83</v>
      </c>
      <c r="BK361" s="239">
        <f>ROUND(I361*H361,2)</f>
        <v>0</v>
      </c>
      <c r="BL361" s="16" t="s">
        <v>236</v>
      </c>
      <c r="BM361" s="238" t="s">
        <v>729</v>
      </c>
    </row>
    <row r="362" s="2" customFormat="1">
      <c r="A362" s="37"/>
      <c r="B362" s="38"/>
      <c r="C362" s="39"/>
      <c r="D362" s="240" t="s">
        <v>167</v>
      </c>
      <c r="E362" s="39"/>
      <c r="F362" s="241" t="s">
        <v>730</v>
      </c>
      <c r="G362" s="39"/>
      <c r="H362" s="39"/>
      <c r="I362" s="242"/>
      <c r="J362" s="39"/>
      <c r="K362" s="39"/>
      <c r="L362" s="43"/>
      <c r="M362" s="243"/>
      <c r="N362" s="244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167</v>
      </c>
      <c r="AU362" s="16" t="s">
        <v>85</v>
      </c>
    </row>
    <row r="363" s="2" customFormat="1">
      <c r="A363" s="37"/>
      <c r="B363" s="38"/>
      <c r="C363" s="39"/>
      <c r="D363" s="240" t="s">
        <v>239</v>
      </c>
      <c r="E363" s="39"/>
      <c r="F363" s="256" t="s">
        <v>731</v>
      </c>
      <c r="G363" s="39"/>
      <c r="H363" s="39"/>
      <c r="I363" s="242"/>
      <c r="J363" s="39"/>
      <c r="K363" s="39"/>
      <c r="L363" s="43"/>
      <c r="M363" s="243"/>
      <c r="N363" s="244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239</v>
      </c>
      <c r="AU363" s="16" t="s">
        <v>85</v>
      </c>
    </row>
    <row r="364" s="2" customFormat="1" ht="16.5" customHeight="1">
      <c r="A364" s="37"/>
      <c r="B364" s="38"/>
      <c r="C364" s="257" t="s">
        <v>732</v>
      </c>
      <c r="D364" s="257" t="s">
        <v>249</v>
      </c>
      <c r="E364" s="258" t="s">
        <v>733</v>
      </c>
      <c r="F364" s="259" t="s">
        <v>734</v>
      </c>
      <c r="G364" s="260" t="s">
        <v>735</v>
      </c>
      <c r="H364" s="261">
        <v>30</v>
      </c>
      <c r="I364" s="262"/>
      <c r="J364" s="263">
        <f>ROUND(I364*H364,2)</f>
        <v>0</v>
      </c>
      <c r="K364" s="264"/>
      <c r="L364" s="265"/>
      <c r="M364" s="266" t="s">
        <v>1</v>
      </c>
      <c r="N364" s="267" t="s">
        <v>41</v>
      </c>
      <c r="O364" s="90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349</v>
      </c>
      <c r="AT364" s="238" t="s">
        <v>249</v>
      </c>
      <c r="AU364" s="238" t="s">
        <v>85</v>
      </c>
      <c r="AY364" s="16" t="s">
        <v>158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83</v>
      </c>
      <c r="BK364" s="239">
        <f>ROUND(I364*H364,2)</f>
        <v>0</v>
      </c>
      <c r="BL364" s="16" t="s">
        <v>349</v>
      </c>
      <c r="BM364" s="238" t="s">
        <v>736</v>
      </c>
    </row>
    <row r="365" s="2" customFormat="1">
      <c r="A365" s="37"/>
      <c r="B365" s="38"/>
      <c r="C365" s="39"/>
      <c r="D365" s="240" t="s">
        <v>167</v>
      </c>
      <c r="E365" s="39"/>
      <c r="F365" s="241" t="s">
        <v>734</v>
      </c>
      <c r="G365" s="39"/>
      <c r="H365" s="39"/>
      <c r="I365" s="242"/>
      <c r="J365" s="39"/>
      <c r="K365" s="39"/>
      <c r="L365" s="43"/>
      <c r="M365" s="243"/>
      <c r="N365" s="244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167</v>
      </c>
      <c r="AU365" s="16" t="s">
        <v>85</v>
      </c>
    </row>
    <row r="366" s="2" customFormat="1">
      <c r="A366" s="37"/>
      <c r="B366" s="38"/>
      <c r="C366" s="39"/>
      <c r="D366" s="240" t="s">
        <v>239</v>
      </c>
      <c r="E366" s="39"/>
      <c r="F366" s="256" t="s">
        <v>737</v>
      </c>
      <c r="G366" s="39"/>
      <c r="H366" s="39"/>
      <c r="I366" s="242"/>
      <c r="J366" s="39"/>
      <c r="K366" s="39"/>
      <c r="L366" s="43"/>
      <c r="M366" s="268"/>
      <c r="N366" s="269"/>
      <c r="O366" s="270"/>
      <c r="P366" s="270"/>
      <c r="Q366" s="270"/>
      <c r="R366" s="270"/>
      <c r="S366" s="270"/>
      <c r="T366" s="27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239</v>
      </c>
      <c r="AU366" s="16" t="s">
        <v>85</v>
      </c>
    </row>
    <row r="367" s="2" customFormat="1" ht="6.96" customHeight="1">
      <c r="A367" s="37"/>
      <c r="B367" s="65"/>
      <c r="C367" s="66"/>
      <c r="D367" s="66"/>
      <c r="E367" s="66"/>
      <c r="F367" s="66"/>
      <c r="G367" s="66"/>
      <c r="H367" s="66"/>
      <c r="I367" s="66"/>
      <c r="J367" s="66"/>
      <c r="K367" s="66"/>
      <c r="L367" s="43"/>
      <c r="M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</row>
  </sheetData>
  <sheetProtection sheet="1" autoFilter="0" formatColumns="0" formatRows="0" objects="1" scenarios="1" spinCount="100000" saltValue="z/cBxiN/DuswclVtXf9WoHUwONQ5ZWiTXTFDSz++C5RC5Ogf1y0VF3j0SNcW/JNky/qOV/xuRNO5Uv5QrMS71w==" hashValue="nq35TBIBx3AA87e5pIcBknh+qKiyuWc9bc+uRw4l/5A9YblDhBxn+tPky0DJcSSlck2+HXsaZPPKQX30gzJmiQ==" algorithmName="SHA-512" password="CC4E"/>
  <autoFilter ref="C124:K3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1" customFormat="1" ht="12" customHeight="1">
      <c r="B8" s="19"/>
      <c r="D8" s="149" t="s">
        <v>125</v>
      </c>
      <c r="L8" s="19"/>
    </row>
    <row r="9" hidden="1" s="2" customFormat="1" ht="16.5" customHeight="1">
      <c r="A9" s="37"/>
      <c r="B9" s="43"/>
      <c r="C9" s="37"/>
      <c r="D9" s="37"/>
      <c r="E9" s="150" t="s">
        <v>126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738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ROUND((SUM(BE132:BE418)),  2)</f>
        <v>0</v>
      </c>
      <c r="G35" s="37"/>
      <c r="H35" s="37"/>
      <c r="I35" s="163">
        <v>0.20999999999999999</v>
      </c>
      <c r="J35" s="162">
        <f>ROUND(((SUM(BE132:BE418))*I35),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ROUND((SUM(BF132:BF418)),  2)</f>
        <v>0</v>
      </c>
      <c r="G36" s="37"/>
      <c r="H36" s="37"/>
      <c r="I36" s="163">
        <v>0.14999999999999999</v>
      </c>
      <c r="J36" s="162">
        <f>ROUND(((SUM(BF132:BF418))*I36),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ROUND((SUM(BG132:BG418)),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ROUND((SUM(BH132:BH418)),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ROUND((SUM(BI132:BI418)),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126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01 - 3 - stávající kotelna ZŠ - PLyn, UT, ZTI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Dačice</v>
      </c>
      <c r="G91" s="39"/>
      <c r="H91" s="39"/>
      <c r="I91" s="31" t="s">
        <v>22</v>
      </c>
      <c r="J91" s="78" t="str">
        <f>IF(J14="","",J14)</f>
        <v>31. 1. 2023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Dačice</v>
      </c>
      <c r="G93" s="39"/>
      <c r="H93" s="39"/>
      <c r="I93" s="31" t="s">
        <v>30</v>
      </c>
      <c r="J93" s="35" t="str">
        <f>E23</f>
        <v>Karel Mandelík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J132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739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740</v>
      </c>
      <c r="E100" s="195"/>
      <c r="F100" s="195"/>
      <c r="G100" s="195"/>
      <c r="H100" s="195"/>
      <c r="I100" s="195"/>
      <c r="J100" s="196">
        <f>J134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741</v>
      </c>
      <c r="E101" s="195"/>
      <c r="F101" s="195"/>
      <c r="G101" s="195"/>
      <c r="H101" s="195"/>
      <c r="I101" s="195"/>
      <c r="J101" s="196">
        <f>J141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742</v>
      </c>
      <c r="E102" s="195"/>
      <c r="F102" s="195"/>
      <c r="G102" s="195"/>
      <c r="H102" s="195"/>
      <c r="I102" s="195"/>
      <c r="J102" s="196">
        <f>J170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743</v>
      </c>
      <c r="E103" s="195"/>
      <c r="F103" s="195"/>
      <c r="G103" s="195"/>
      <c r="H103" s="195"/>
      <c r="I103" s="195"/>
      <c r="J103" s="196">
        <f>J223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744</v>
      </c>
      <c r="E104" s="195"/>
      <c r="F104" s="195"/>
      <c r="G104" s="195"/>
      <c r="H104" s="195"/>
      <c r="I104" s="195"/>
      <c r="J104" s="196">
        <f>J228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745</v>
      </c>
      <c r="E105" s="195"/>
      <c r="F105" s="195"/>
      <c r="G105" s="195"/>
      <c r="H105" s="195"/>
      <c r="I105" s="195"/>
      <c r="J105" s="196">
        <f>J243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746</v>
      </c>
      <c r="E106" s="195"/>
      <c r="F106" s="195"/>
      <c r="G106" s="195"/>
      <c r="H106" s="195"/>
      <c r="I106" s="195"/>
      <c r="J106" s="196">
        <f>J290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747</v>
      </c>
      <c r="E107" s="195"/>
      <c r="F107" s="195"/>
      <c r="G107" s="195"/>
      <c r="H107" s="195"/>
      <c r="I107" s="195"/>
      <c r="J107" s="196">
        <f>J345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748</v>
      </c>
      <c r="E108" s="195"/>
      <c r="F108" s="195"/>
      <c r="G108" s="195"/>
      <c r="H108" s="195"/>
      <c r="I108" s="195"/>
      <c r="J108" s="196">
        <f>J398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7"/>
      <c r="C109" s="188"/>
      <c r="D109" s="189" t="s">
        <v>749</v>
      </c>
      <c r="E109" s="190"/>
      <c r="F109" s="190"/>
      <c r="G109" s="190"/>
      <c r="H109" s="190"/>
      <c r="I109" s="190"/>
      <c r="J109" s="191">
        <f>J409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3"/>
      <c r="C110" s="132"/>
      <c r="D110" s="194" t="s">
        <v>750</v>
      </c>
      <c r="E110" s="195"/>
      <c r="F110" s="195"/>
      <c r="G110" s="195"/>
      <c r="H110" s="195"/>
      <c r="I110" s="195"/>
      <c r="J110" s="196">
        <f>J410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143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82" t="str">
        <f>E7</f>
        <v>Vytápění ZŠ B. Němcové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" customFormat="1" ht="12" customHeight="1">
      <c r="B121" s="20"/>
      <c r="C121" s="31" t="s">
        <v>125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="2" customFormat="1" ht="16.5" customHeight="1">
      <c r="A122" s="37"/>
      <c r="B122" s="38"/>
      <c r="C122" s="39"/>
      <c r="D122" s="39"/>
      <c r="E122" s="182" t="s">
        <v>126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127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5" t="str">
        <f>E11</f>
        <v>SO 01 - 3 - stávající kotelna ZŠ - PLyn, UT, ZTI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F14</f>
        <v>Dačice</v>
      </c>
      <c r="G126" s="39"/>
      <c r="H126" s="39"/>
      <c r="I126" s="31" t="s">
        <v>22</v>
      </c>
      <c r="J126" s="78" t="str">
        <f>IF(J14="","",J14)</f>
        <v>31. 1. 2023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24</v>
      </c>
      <c r="D128" s="39"/>
      <c r="E128" s="39"/>
      <c r="F128" s="26" t="str">
        <f>E17</f>
        <v>Město Dačice</v>
      </c>
      <c r="G128" s="39"/>
      <c r="H128" s="39"/>
      <c r="I128" s="31" t="s">
        <v>30</v>
      </c>
      <c r="J128" s="35" t="str">
        <f>E23</f>
        <v>Karel Mandelík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28</v>
      </c>
      <c r="D129" s="39"/>
      <c r="E129" s="39"/>
      <c r="F129" s="26" t="str">
        <f>IF(E20="","",E20)</f>
        <v>Vyplň údaj</v>
      </c>
      <c r="G129" s="39"/>
      <c r="H129" s="39"/>
      <c r="I129" s="31" t="s">
        <v>33</v>
      </c>
      <c r="J129" s="35" t="str">
        <f>E26</f>
        <v xml:space="preserve"> 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98"/>
      <c r="B131" s="199"/>
      <c r="C131" s="200" t="s">
        <v>144</v>
      </c>
      <c r="D131" s="201" t="s">
        <v>61</v>
      </c>
      <c r="E131" s="201" t="s">
        <v>57</v>
      </c>
      <c r="F131" s="201" t="s">
        <v>58</v>
      </c>
      <c r="G131" s="201" t="s">
        <v>145</v>
      </c>
      <c r="H131" s="201" t="s">
        <v>146</v>
      </c>
      <c r="I131" s="201" t="s">
        <v>147</v>
      </c>
      <c r="J131" s="202" t="s">
        <v>131</v>
      </c>
      <c r="K131" s="203" t="s">
        <v>148</v>
      </c>
      <c r="L131" s="204"/>
      <c r="M131" s="99" t="s">
        <v>1</v>
      </c>
      <c r="N131" s="100" t="s">
        <v>40</v>
      </c>
      <c r="O131" s="100" t="s">
        <v>149</v>
      </c>
      <c r="P131" s="100" t="s">
        <v>150</v>
      </c>
      <c r="Q131" s="100" t="s">
        <v>151</v>
      </c>
      <c r="R131" s="100" t="s">
        <v>152</v>
      </c>
      <c r="S131" s="100" t="s">
        <v>153</v>
      </c>
      <c r="T131" s="101" t="s">
        <v>154</v>
      </c>
      <c r="U131" s="198"/>
      <c r="V131" s="198"/>
      <c r="W131" s="198"/>
      <c r="X131" s="198"/>
      <c r="Y131" s="198"/>
      <c r="Z131" s="198"/>
      <c r="AA131" s="198"/>
      <c r="AB131" s="198"/>
      <c r="AC131" s="198"/>
      <c r="AD131" s="198"/>
      <c r="AE131" s="198"/>
    </row>
    <row r="132" s="2" customFormat="1" ht="22.8" customHeight="1">
      <c r="A132" s="37"/>
      <c r="B132" s="38"/>
      <c r="C132" s="106" t="s">
        <v>155</v>
      </c>
      <c r="D132" s="39"/>
      <c r="E132" s="39"/>
      <c r="F132" s="39"/>
      <c r="G132" s="39"/>
      <c r="H132" s="39"/>
      <c r="I132" s="39"/>
      <c r="J132" s="205">
        <f>BK132</f>
        <v>0</v>
      </c>
      <c r="K132" s="39"/>
      <c r="L132" s="43"/>
      <c r="M132" s="102"/>
      <c r="N132" s="206"/>
      <c r="O132" s="103"/>
      <c r="P132" s="207">
        <f>P133+P409</f>
        <v>0</v>
      </c>
      <c r="Q132" s="103"/>
      <c r="R132" s="207">
        <f>R133+R409</f>
        <v>2.0626199999999999</v>
      </c>
      <c r="S132" s="103"/>
      <c r="T132" s="208">
        <f>T133+T409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75</v>
      </c>
      <c r="AU132" s="16" t="s">
        <v>133</v>
      </c>
      <c r="BK132" s="209">
        <f>BK133+BK409</f>
        <v>0</v>
      </c>
    </row>
    <row r="133" s="12" customFormat="1" ht="25.92" customHeight="1">
      <c r="A133" s="12"/>
      <c r="B133" s="210"/>
      <c r="C133" s="211"/>
      <c r="D133" s="212" t="s">
        <v>75</v>
      </c>
      <c r="E133" s="213" t="s">
        <v>228</v>
      </c>
      <c r="F133" s="213" t="s">
        <v>751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P134+P141+P170+P223+P228+P243+P290+P345+P398</f>
        <v>0</v>
      </c>
      <c r="Q133" s="218"/>
      <c r="R133" s="219">
        <f>R134+R141+R170+R223+R228+R243+R290+R345+R398</f>
        <v>2.0626199999999999</v>
      </c>
      <c r="S133" s="218"/>
      <c r="T133" s="220">
        <f>T134+T141+T170+T223+T228+T243+T290+T345+T398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85</v>
      </c>
      <c r="AT133" s="222" t="s">
        <v>75</v>
      </c>
      <c r="AU133" s="222" t="s">
        <v>76</v>
      </c>
      <c r="AY133" s="221" t="s">
        <v>158</v>
      </c>
      <c r="BK133" s="223">
        <f>BK134+BK141+BK170+BK223+BK228+BK243+BK290+BK345+BK398</f>
        <v>0</v>
      </c>
    </row>
    <row r="134" s="12" customFormat="1" ht="22.8" customHeight="1">
      <c r="A134" s="12"/>
      <c r="B134" s="210"/>
      <c r="C134" s="211"/>
      <c r="D134" s="212" t="s">
        <v>75</v>
      </c>
      <c r="E134" s="224" t="s">
        <v>752</v>
      </c>
      <c r="F134" s="224" t="s">
        <v>753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SUM(P135:P140)</f>
        <v>0</v>
      </c>
      <c r="Q134" s="218"/>
      <c r="R134" s="219">
        <f>SUM(R135:R140)</f>
        <v>0.00396</v>
      </c>
      <c r="S134" s="218"/>
      <c r="T134" s="220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85</v>
      </c>
      <c r="AT134" s="222" t="s">
        <v>75</v>
      </c>
      <c r="AU134" s="222" t="s">
        <v>83</v>
      </c>
      <c r="AY134" s="221" t="s">
        <v>158</v>
      </c>
      <c r="BK134" s="223">
        <f>SUM(BK135:BK140)</f>
        <v>0</v>
      </c>
    </row>
    <row r="135" s="2" customFormat="1" ht="16.5" customHeight="1">
      <c r="A135" s="37"/>
      <c r="B135" s="38"/>
      <c r="C135" s="226" t="s">
        <v>83</v>
      </c>
      <c r="D135" s="226" t="s">
        <v>161</v>
      </c>
      <c r="E135" s="227" t="s">
        <v>754</v>
      </c>
      <c r="F135" s="228" t="s">
        <v>755</v>
      </c>
      <c r="G135" s="229" t="s">
        <v>276</v>
      </c>
      <c r="H135" s="230">
        <v>6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0.00040999999999999999</v>
      </c>
      <c r="R135" s="236">
        <f>Q135*H135</f>
        <v>0.0024599999999999999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236</v>
      </c>
      <c r="AT135" s="238" t="s">
        <v>161</v>
      </c>
      <c r="AU135" s="238" t="s">
        <v>85</v>
      </c>
      <c r="AY135" s="16" t="s">
        <v>158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236</v>
      </c>
      <c r="BM135" s="238" t="s">
        <v>756</v>
      </c>
    </row>
    <row r="136" s="2" customFormat="1">
      <c r="A136" s="37"/>
      <c r="B136" s="38"/>
      <c r="C136" s="39"/>
      <c r="D136" s="240" t="s">
        <v>167</v>
      </c>
      <c r="E136" s="39"/>
      <c r="F136" s="241" t="s">
        <v>755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85</v>
      </c>
    </row>
    <row r="137" s="2" customFormat="1" ht="24.15" customHeight="1">
      <c r="A137" s="37"/>
      <c r="B137" s="38"/>
      <c r="C137" s="226" t="s">
        <v>85</v>
      </c>
      <c r="D137" s="226" t="s">
        <v>161</v>
      </c>
      <c r="E137" s="227" t="s">
        <v>757</v>
      </c>
      <c r="F137" s="228" t="s">
        <v>758</v>
      </c>
      <c r="G137" s="229" t="s">
        <v>362</v>
      </c>
      <c r="H137" s="230">
        <v>3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0.00050000000000000001</v>
      </c>
      <c r="R137" s="236">
        <f>Q137*H137</f>
        <v>0.0015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236</v>
      </c>
      <c r="AT137" s="238" t="s">
        <v>161</v>
      </c>
      <c r="AU137" s="238" t="s">
        <v>85</v>
      </c>
      <c r="AY137" s="16" t="s">
        <v>158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236</v>
      </c>
      <c r="BM137" s="238" t="s">
        <v>759</v>
      </c>
    </row>
    <row r="138" s="2" customFormat="1">
      <c r="A138" s="37"/>
      <c r="B138" s="38"/>
      <c r="C138" s="39"/>
      <c r="D138" s="240" t="s">
        <v>167</v>
      </c>
      <c r="E138" s="39"/>
      <c r="F138" s="241" t="s">
        <v>758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85</v>
      </c>
    </row>
    <row r="139" s="2" customFormat="1" ht="24.15" customHeight="1">
      <c r="A139" s="37"/>
      <c r="B139" s="38"/>
      <c r="C139" s="226" t="s">
        <v>177</v>
      </c>
      <c r="D139" s="226" t="s">
        <v>161</v>
      </c>
      <c r="E139" s="227" t="s">
        <v>760</v>
      </c>
      <c r="F139" s="228" t="s">
        <v>761</v>
      </c>
      <c r="G139" s="229" t="s">
        <v>192</v>
      </c>
      <c r="H139" s="230">
        <v>0.0040000000000000001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236</v>
      </c>
      <c r="AT139" s="238" t="s">
        <v>161</v>
      </c>
      <c r="AU139" s="238" t="s">
        <v>85</v>
      </c>
      <c r="AY139" s="16" t="s">
        <v>158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83</v>
      </c>
      <c r="BK139" s="239">
        <f>ROUND(I139*H139,2)</f>
        <v>0</v>
      </c>
      <c r="BL139" s="16" t="s">
        <v>236</v>
      </c>
      <c r="BM139" s="238" t="s">
        <v>762</v>
      </c>
    </row>
    <row r="140" s="2" customFormat="1">
      <c r="A140" s="37"/>
      <c r="B140" s="38"/>
      <c r="C140" s="39"/>
      <c r="D140" s="240" t="s">
        <v>167</v>
      </c>
      <c r="E140" s="39"/>
      <c r="F140" s="241" t="s">
        <v>761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85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763</v>
      </c>
      <c r="F141" s="224" t="s">
        <v>764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SUM(P142:P169)</f>
        <v>0</v>
      </c>
      <c r="Q141" s="218"/>
      <c r="R141" s="219">
        <f>SUM(R142:R169)</f>
        <v>0.060249999999999998</v>
      </c>
      <c r="S141" s="218"/>
      <c r="T141" s="220">
        <f>SUM(T142:T169)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85</v>
      </c>
      <c r="AT141" s="222" t="s">
        <v>75</v>
      </c>
      <c r="AU141" s="222" t="s">
        <v>83</v>
      </c>
      <c r="AY141" s="221" t="s">
        <v>158</v>
      </c>
      <c r="BK141" s="223">
        <f>SUM(BK142:BK169)</f>
        <v>0</v>
      </c>
    </row>
    <row r="142" s="2" customFormat="1" ht="24.15" customHeight="1">
      <c r="A142" s="37"/>
      <c r="B142" s="38"/>
      <c r="C142" s="226" t="s">
        <v>165</v>
      </c>
      <c r="D142" s="226" t="s">
        <v>161</v>
      </c>
      <c r="E142" s="227" t="s">
        <v>765</v>
      </c>
      <c r="F142" s="228" t="s">
        <v>766</v>
      </c>
      <c r="G142" s="229" t="s">
        <v>362</v>
      </c>
      <c r="H142" s="230">
        <v>1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4.0000000000000003E-05</v>
      </c>
      <c r="R142" s="236">
        <f>Q142*H142</f>
        <v>4.0000000000000003E-05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236</v>
      </c>
      <c r="AT142" s="238" t="s">
        <v>161</v>
      </c>
      <c r="AU142" s="238" t="s">
        <v>85</v>
      </c>
      <c r="AY142" s="16" t="s">
        <v>158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83</v>
      </c>
      <c r="BK142" s="239">
        <f>ROUND(I142*H142,2)</f>
        <v>0</v>
      </c>
      <c r="BL142" s="16" t="s">
        <v>236</v>
      </c>
      <c r="BM142" s="238" t="s">
        <v>767</v>
      </c>
    </row>
    <row r="143" s="2" customFormat="1">
      <c r="A143" s="37"/>
      <c r="B143" s="38"/>
      <c r="C143" s="39"/>
      <c r="D143" s="240" t="s">
        <v>167</v>
      </c>
      <c r="E143" s="39"/>
      <c r="F143" s="241" t="s">
        <v>766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167</v>
      </c>
      <c r="AU143" s="16" t="s">
        <v>85</v>
      </c>
    </row>
    <row r="144" s="2" customFormat="1" ht="21.75" customHeight="1">
      <c r="A144" s="37"/>
      <c r="B144" s="38"/>
      <c r="C144" s="226" t="s">
        <v>189</v>
      </c>
      <c r="D144" s="226" t="s">
        <v>161</v>
      </c>
      <c r="E144" s="227" t="s">
        <v>768</v>
      </c>
      <c r="F144" s="228" t="s">
        <v>769</v>
      </c>
      <c r="G144" s="229" t="s">
        <v>362</v>
      </c>
      <c r="H144" s="230">
        <v>2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236</v>
      </c>
      <c r="AT144" s="238" t="s">
        <v>161</v>
      </c>
      <c r="AU144" s="238" t="s">
        <v>85</v>
      </c>
      <c r="AY144" s="16" t="s">
        <v>158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83</v>
      </c>
      <c r="BK144" s="239">
        <f>ROUND(I144*H144,2)</f>
        <v>0</v>
      </c>
      <c r="BL144" s="16" t="s">
        <v>236</v>
      </c>
      <c r="BM144" s="238" t="s">
        <v>770</v>
      </c>
    </row>
    <row r="145" s="2" customFormat="1">
      <c r="A145" s="37"/>
      <c r="B145" s="38"/>
      <c r="C145" s="39"/>
      <c r="D145" s="240" t="s">
        <v>167</v>
      </c>
      <c r="E145" s="39"/>
      <c r="F145" s="241" t="s">
        <v>769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167</v>
      </c>
      <c r="AU145" s="16" t="s">
        <v>85</v>
      </c>
    </row>
    <row r="146" s="2" customFormat="1" ht="24.15" customHeight="1">
      <c r="A146" s="37"/>
      <c r="B146" s="38"/>
      <c r="C146" s="226" t="s">
        <v>159</v>
      </c>
      <c r="D146" s="226" t="s">
        <v>161</v>
      </c>
      <c r="E146" s="227" t="s">
        <v>771</v>
      </c>
      <c r="F146" s="228" t="s">
        <v>772</v>
      </c>
      <c r="G146" s="229" t="s">
        <v>276</v>
      </c>
      <c r="H146" s="230">
        <v>18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0.00084000000000000003</v>
      </c>
      <c r="R146" s="236">
        <f>Q146*H146</f>
        <v>0.015120000000000002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236</v>
      </c>
      <c r="AT146" s="238" t="s">
        <v>161</v>
      </c>
      <c r="AU146" s="238" t="s">
        <v>85</v>
      </c>
      <c r="AY146" s="16" t="s">
        <v>158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83</v>
      </c>
      <c r="BK146" s="239">
        <f>ROUND(I146*H146,2)</f>
        <v>0</v>
      </c>
      <c r="BL146" s="16" t="s">
        <v>236</v>
      </c>
      <c r="BM146" s="238" t="s">
        <v>773</v>
      </c>
    </row>
    <row r="147" s="2" customFormat="1">
      <c r="A147" s="37"/>
      <c r="B147" s="38"/>
      <c r="C147" s="39"/>
      <c r="D147" s="240" t="s">
        <v>167</v>
      </c>
      <c r="E147" s="39"/>
      <c r="F147" s="241" t="s">
        <v>772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85</v>
      </c>
    </row>
    <row r="148" s="2" customFormat="1" ht="24.15" customHeight="1">
      <c r="A148" s="37"/>
      <c r="B148" s="38"/>
      <c r="C148" s="226" t="s">
        <v>196</v>
      </c>
      <c r="D148" s="226" t="s">
        <v>161</v>
      </c>
      <c r="E148" s="227" t="s">
        <v>774</v>
      </c>
      <c r="F148" s="228" t="s">
        <v>775</v>
      </c>
      <c r="G148" s="229" t="s">
        <v>776</v>
      </c>
      <c r="H148" s="230">
        <v>1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236</v>
      </c>
      <c r="AT148" s="238" t="s">
        <v>161</v>
      </c>
      <c r="AU148" s="238" t="s">
        <v>85</v>
      </c>
      <c r="AY148" s="16" t="s">
        <v>158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83</v>
      </c>
      <c r="BK148" s="239">
        <f>ROUND(I148*H148,2)</f>
        <v>0</v>
      </c>
      <c r="BL148" s="16" t="s">
        <v>236</v>
      </c>
      <c r="BM148" s="238" t="s">
        <v>777</v>
      </c>
    </row>
    <row r="149" s="2" customFormat="1">
      <c r="A149" s="37"/>
      <c r="B149" s="38"/>
      <c r="C149" s="39"/>
      <c r="D149" s="240" t="s">
        <v>167</v>
      </c>
      <c r="E149" s="39"/>
      <c r="F149" s="241" t="s">
        <v>775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167</v>
      </c>
      <c r="AU149" s="16" t="s">
        <v>85</v>
      </c>
    </row>
    <row r="150" s="2" customFormat="1" ht="37.8" customHeight="1">
      <c r="A150" s="37"/>
      <c r="B150" s="38"/>
      <c r="C150" s="226" t="s">
        <v>201</v>
      </c>
      <c r="D150" s="226" t="s">
        <v>161</v>
      </c>
      <c r="E150" s="227" t="s">
        <v>778</v>
      </c>
      <c r="F150" s="228" t="s">
        <v>779</v>
      </c>
      <c r="G150" s="229" t="s">
        <v>276</v>
      </c>
      <c r="H150" s="230">
        <v>18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6.9999999999999994E-05</v>
      </c>
      <c r="R150" s="236">
        <f>Q150*H150</f>
        <v>0.0012599999999999998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236</v>
      </c>
      <c r="AT150" s="238" t="s">
        <v>161</v>
      </c>
      <c r="AU150" s="238" t="s">
        <v>85</v>
      </c>
      <c r="AY150" s="16" t="s">
        <v>158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83</v>
      </c>
      <c r="BK150" s="239">
        <f>ROUND(I150*H150,2)</f>
        <v>0</v>
      </c>
      <c r="BL150" s="16" t="s">
        <v>236</v>
      </c>
      <c r="BM150" s="238" t="s">
        <v>780</v>
      </c>
    </row>
    <row r="151" s="2" customFormat="1">
      <c r="A151" s="37"/>
      <c r="B151" s="38"/>
      <c r="C151" s="39"/>
      <c r="D151" s="240" t="s">
        <v>167</v>
      </c>
      <c r="E151" s="39"/>
      <c r="F151" s="241" t="s">
        <v>779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167</v>
      </c>
      <c r="AU151" s="16" t="s">
        <v>85</v>
      </c>
    </row>
    <row r="152" s="2" customFormat="1" ht="16.5" customHeight="1">
      <c r="A152" s="37"/>
      <c r="B152" s="38"/>
      <c r="C152" s="226" t="s">
        <v>175</v>
      </c>
      <c r="D152" s="226" t="s">
        <v>161</v>
      </c>
      <c r="E152" s="227" t="s">
        <v>781</v>
      </c>
      <c r="F152" s="228" t="s">
        <v>782</v>
      </c>
      <c r="G152" s="229" t="s">
        <v>362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236</v>
      </c>
      <c r="AT152" s="238" t="s">
        <v>161</v>
      </c>
      <c r="AU152" s="238" t="s">
        <v>85</v>
      </c>
      <c r="AY152" s="16" t="s">
        <v>158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236</v>
      </c>
      <c r="BM152" s="238" t="s">
        <v>783</v>
      </c>
    </row>
    <row r="153" s="2" customFormat="1">
      <c r="A153" s="37"/>
      <c r="B153" s="38"/>
      <c r="C153" s="39"/>
      <c r="D153" s="240" t="s">
        <v>167</v>
      </c>
      <c r="E153" s="39"/>
      <c r="F153" s="241" t="s">
        <v>782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85</v>
      </c>
    </row>
    <row r="154" s="2" customFormat="1" ht="24.15" customHeight="1">
      <c r="A154" s="37"/>
      <c r="B154" s="38"/>
      <c r="C154" s="226" t="s">
        <v>211</v>
      </c>
      <c r="D154" s="226" t="s">
        <v>161</v>
      </c>
      <c r="E154" s="227" t="s">
        <v>784</v>
      </c>
      <c r="F154" s="228" t="s">
        <v>785</v>
      </c>
      <c r="G154" s="229" t="s">
        <v>362</v>
      </c>
      <c r="H154" s="230">
        <v>2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236</v>
      </c>
      <c r="AT154" s="238" t="s">
        <v>161</v>
      </c>
      <c r="AU154" s="238" t="s">
        <v>85</v>
      </c>
      <c r="AY154" s="16" t="s">
        <v>158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83</v>
      </c>
      <c r="BK154" s="239">
        <f>ROUND(I154*H154,2)</f>
        <v>0</v>
      </c>
      <c r="BL154" s="16" t="s">
        <v>236</v>
      </c>
      <c r="BM154" s="238" t="s">
        <v>786</v>
      </c>
    </row>
    <row r="155" s="2" customFormat="1">
      <c r="A155" s="37"/>
      <c r="B155" s="38"/>
      <c r="C155" s="39"/>
      <c r="D155" s="240" t="s">
        <v>167</v>
      </c>
      <c r="E155" s="39"/>
      <c r="F155" s="241" t="s">
        <v>785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167</v>
      </c>
      <c r="AU155" s="16" t="s">
        <v>85</v>
      </c>
    </row>
    <row r="156" s="2" customFormat="1" ht="21.75" customHeight="1">
      <c r="A156" s="37"/>
      <c r="B156" s="38"/>
      <c r="C156" s="226" t="s">
        <v>216</v>
      </c>
      <c r="D156" s="226" t="s">
        <v>161</v>
      </c>
      <c r="E156" s="227" t="s">
        <v>787</v>
      </c>
      <c r="F156" s="228" t="s">
        <v>788</v>
      </c>
      <c r="G156" s="229" t="s">
        <v>362</v>
      </c>
      <c r="H156" s="230">
        <v>1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0.00017000000000000001</v>
      </c>
      <c r="R156" s="236">
        <f>Q156*H156</f>
        <v>0.00017000000000000001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236</v>
      </c>
      <c r="AT156" s="238" t="s">
        <v>161</v>
      </c>
      <c r="AU156" s="238" t="s">
        <v>85</v>
      </c>
      <c r="AY156" s="16" t="s">
        <v>158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83</v>
      </c>
      <c r="BK156" s="239">
        <f>ROUND(I156*H156,2)</f>
        <v>0</v>
      </c>
      <c r="BL156" s="16" t="s">
        <v>236</v>
      </c>
      <c r="BM156" s="238" t="s">
        <v>789</v>
      </c>
    </row>
    <row r="157" s="2" customFormat="1">
      <c r="A157" s="37"/>
      <c r="B157" s="38"/>
      <c r="C157" s="39"/>
      <c r="D157" s="240" t="s">
        <v>167</v>
      </c>
      <c r="E157" s="39"/>
      <c r="F157" s="241" t="s">
        <v>788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167</v>
      </c>
      <c r="AU157" s="16" t="s">
        <v>85</v>
      </c>
    </row>
    <row r="158" s="2" customFormat="1" ht="24.15" customHeight="1">
      <c r="A158" s="37"/>
      <c r="B158" s="38"/>
      <c r="C158" s="226" t="s">
        <v>223</v>
      </c>
      <c r="D158" s="226" t="s">
        <v>161</v>
      </c>
      <c r="E158" s="227" t="s">
        <v>790</v>
      </c>
      <c r="F158" s="228" t="s">
        <v>791</v>
      </c>
      <c r="G158" s="229" t="s">
        <v>362</v>
      </c>
      <c r="H158" s="230">
        <v>1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0.00022000000000000001</v>
      </c>
      <c r="R158" s="236">
        <f>Q158*H158</f>
        <v>0.00022000000000000001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236</v>
      </c>
      <c r="AT158" s="238" t="s">
        <v>161</v>
      </c>
      <c r="AU158" s="238" t="s">
        <v>85</v>
      </c>
      <c r="AY158" s="16" t="s">
        <v>158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236</v>
      </c>
      <c r="BM158" s="238" t="s">
        <v>792</v>
      </c>
    </row>
    <row r="159" s="2" customFormat="1">
      <c r="A159" s="37"/>
      <c r="B159" s="38"/>
      <c r="C159" s="39"/>
      <c r="D159" s="240" t="s">
        <v>167</v>
      </c>
      <c r="E159" s="39"/>
      <c r="F159" s="241" t="s">
        <v>791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167</v>
      </c>
      <c r="AU159" s="16" t="s">
        <v>85</v>
      </c>
    </row>
    <row r="160" s="2" customFormat="1" ht="24.15" customHeight="1">
      <c r="A160" s="37"/>
      <c r="B160" s="38"/>
      <c r="C160" s="226" t="s">
        <v>232</v>
      </c>
      <c r="D160" s="226" t="s">
        <v>161</v>
      </c>
      <c r="E160" s="227" t="s">
        <v>793</v>
      </c>
      <c r="F160" s="228" t="s">
        <v>794</v>
      </c>
      <c r="G160" s="229" t="s">
        <v>276</v>
      </c>
      <c r="H160" s="230">
        <v>18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0.00019000000000000001</v>
      </c>
      <c r="R160" s="236">
        <f>Q160*H160</f>
        <v>0.0034200000000000003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236</v>
      </c>
      <c r="AT160" s="238" t="s">
        <v>161</v>
      </c>
      <c r="AU160" s="238" t="s">
        <v>85</v>
      </c>
      <c r="AY160" s="16" t="s">
        <v>158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236</v>
      </c>
      <c r="BM160" s="238" t="s">
        <v>795</v>
      </c>
    </row>
    <row r="161" s="2" customFormat="1">
      <c r="A161" s="37"/>
      <c r="B161" s="38"/>
      <c r="C161" s="39"/>
      <c r="D161" s="240" t="s">
        <v>167</v>
      </c>
      <c r="E161" s="39"/>
      <c r="F161" s="241" t="s">
        <v>794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167</v>
      </c>
      <c r="AU161" s="16" t="s">
        <v>85</v>
      </c>
    </row>
    <row r="162" s="2" customFormat="1" ht="21.75" customHeight="1">
      <c r="A162" s="37"/>
      <c r="B162" s="38"/>
      <c r="C162" s="226" t="s">
        <v>352</v>
      </c>
      <c r="D162" s="226" t="s">
        <v>161</v>
      </c>
      <c r="E162" s="227" t="s">
        <v>796</v>
      </c>
      <c r="F162" s="228" t="s">
        <v>797</v>
      </c>
      <c r="G162" s="229" t="s">
        <v>276</v>
      </c>
      <c r="H162" s="230">
        <v>18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1.0000000000000001E-05</v>
      </c>
      <c r="R162" s="236">
        <f>Q162*H162</f>
        <v>0.00018000000000000001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236</v>
      </c>
      <c r="AT162" s="238" t="s">
        <v>161</v>
      </c>
      <c r="AU162" s="238" t="s">
        <v>85</v>
      </c>
      <c r="AY162" s="16" t="s">
        <v>158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83</v>
      </c>
      <c r="BK162" s="239">
        <f>ROUND(I162*H162,2)</f>
        <v>0</v>
      </c>
      <c r="BL162" s="16" t="s">
        <v>236</v>
      </c>
      <c r="BM162" s="238" t="s">
        <v>798</v>
      </c>
    </row>
    <row r="163" s="2" customFormat="1">
      <c r="A163" s="37"/>
      <c r="B163" s="38"/>
      <c r="C163" s="39"/>
      <c r="D163" s="240" t="s">
        <v>167</v>
      </c>
      <c r="E163" s="39"/>
      <c r="F163" s="241" t="s">
        <v>797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167</v>
      </c>
      <c r="AU163" s="16" t="s">
        <v>85</v>
      </c>
    </row>
    <row r="164" s="2" customFormat="1" ht="21.75" customHeight="1">
      <c r="A164" s="37"/>
      <c r="B164" s="38"/>
      <c r="C164" s="226" t="s">
        <v>8</v>
      </c>
      <c r="D164" s="226" t="s">
        <v>161</v>
      </c>
      <c r="E164" s="227" t="s">
        <v>799</v>
      </c>
      <c r="F164" s="228" t="s">
        <v>800</v>
      </c>
      <c r="G164" s="229" t="s">
        <v>776</v>
      </c>
      <c r="H164" s="230">
        <v>1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0.01992</v>
      </c>
      <c r="R164" s="236">
        <f>Q164*H164</f>
        <v>0.01992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236</v>
      </c>
      <c r="AT164" s="238" t="s">
        <v>161</v>
      </c>
      <c r="AU164" s="238" t="s">
        <v>85</v>
      </c>
      <c r="AY164" s="16" t="s">
        <v>158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236</v>
      </c>
      <c r="BM164" s="238" t="s">
        <v>801</v>
      </c>
    </row>
    <row r="165" s="2" customFormat="1">
      <c r="A165" s="37"/>
      <c r="B165" s="38"/>
      <c r="C165" s="39"/>
      <c r="D165" s="240" t="s">
        <v>167</v>
      </c>
      <c r="E165" s="39"/>
      <c r="F165" s="241" t="s">
        <v>800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167</v>
      </c>
      <c r="AU165" s="16" t="s">
        <v>85</v>
      </c>
    </row>
    <row r="166" s="2" customFormat="1" ht="24.15" customHeight="1">
      <c r="A166" s="37"/>
      <c r="B166" s="38"/>
      <c r="C166" s="226" t="s">
        <v>236</v>
      </c>
      <c r="D166" s="226" t="s">
        <v>161</v>
      </c>
      <c r="E166" s="227" t="s">
        <v>802</v>
      </c>
      <c r="F166" s="228" t="s">
        <v>803</v>
      </c>
      <c r="G166" s="229" t="s">
        <v>776</v>
      </c>
      <c r="H166" s="230">
        <v>1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0.01992</v>
      </c>
      <c r="R166" s="236">
        <f>Q166*H166</f>
        <v>0.01992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236</v>
      </c>
      <c r="AT166" s="238" t="s">
        <v>161</v>
      </c>
      <c r="AU166" s="238" t="s">
        <v>85</v>
      </c>
      <c r="AY166" s="16" t="s">
        <v>158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83</v>
      </c>
      <c r="BK166" s="239">
        <f>ROUND(I166*H166,2)</f>
        <v>0</v>
      </c>
      <c r="BL166" s="16" t="s">
        <v>236</v>
      </c>
      <c r="BM166" s="238" t="s">
        <v>804</v>
      </c>
    </row>
    <row r="167" s="2" customFormat="1">
      <c r="A167" s="37"/>
      <c r="B167" s="38"/>
      <c r="C167" s="39"/>
      <c r="D167" s="240" t="s">
        <v>167</v>
      </c>
      <c r="E167" s="39"/>
      <c r="F167" s="241" t="s">
        <v>803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167</v>
      </c>
      <c r="AU167" s="16" t="s">
        <v>85</v>
      </c>
    </row>
    <row r="168" s="2" customFormat="1" ht="24.15" customHeight="1">
      <c r="A168" s="37"/>
      <c r="B168" s="38"/>
      <c r="C168" s="226" t="s">
        <v>255</v>
      </c>
      <c r="D168" s="226" t="s">
        <v>161</v>
      </c>
      <c r="E168" s="227" t="s">
        <v>805</v>
      </c>
      <c r="F168" s="228" t="s">
        <v>806</v>
      </c>
      <c r="G168" s="229" t="s">
        <v>192</v>
      </c>
      <c r="H168" s="230">
        <v>0.059999999999999998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236</v>
      </c>
      <c r="AT168" s="238" t="s">
        <v>161</v>
      </c>
      <c r="AU168" s="238" t="s">
        <v>85</v>
      </c>
      <c r="AY168" s="16" t="s">
        <v>158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83</v>
      </c>
      <c r="BK168" s="239">
        <f>ROUND(I168*H168,2)</f>
        <v>0</v>
      </c>
      <c r="BL168" s="16" t="s">
        <v>236</v>
      </c>
      <c r="BM168" s="238" t="s">
        <v>807</v>
      </c>
    </row>
    <row r="169" s="2" customFormat="1">
      <c r="A169" s="37"/>
      <c r="B169" s="38"/>
      <c r="C169" s="39"/>
      <c r="D169" s="240" t="s">
        <v>167</v>
      </c>
      <c r="E169" s="39"/>
      <c r="F169" s="241" t="s">
        <v>806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167</v>
      </c>
      <c r="AU169" s="16" t="s">
        <v>85</v>
      </c>
    </row>
    <row r="170" s="12" customFormat="1" ht="22.8" customHeight="1">
      <c r="A170" s="12"/>
      <c r="B170" s="210"/>
      <c r="C170" s="211"/>
      <c r="D170" s="212" t="s">
        <v>75</v>
      </c>
      <c r="E170" s="224" t="s">
        <v>808</v>
      </c>
      <c r="F170" s="224" t="s">
        <v>809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SUM(P171:P222)</f>
        <v>0</v>
      </c>
      <c r="Q170" s="218"/>
      <c r="R170" s="219">
        <f>SUM(R171:R222)</f>
        <v>0.43187000000000003</v>
      </c>
      <c r="S170" s="218"/>
      <c r="T170" s="220">
        <f>SUM(T171:T222)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85</v>
      </c>
      <c r="AT170" s="222" t="s">
        <v>75</v>
      </c>
      <c r="AU170" s="222" t="s">
        <v>83</v>
      </c>
      <c r="AY170" s="221" t="s">
        <v>158</v>
      </c>
      <c r="BK170" s="223">
        <f>SUM(BK171:BK222)</f>
        <v>0</v>
      </c>
    </row>
    <row r="171" s="2" customFormat="1" ht="24.15" customHeight="1">
      <c r="A171" s="37"/>
      <c r="B171" s="38"/>
      <c r="C171" s="226" t="s">
        <v>262</v>
      </c>
      <c r="D171" s="226" t="s">
        <v>161</v>
      </c>
      <c r="E171" s="227" t="s">
        <v>810</v>
      </c>
      <c r="F171" s="228" t="s">
        <v>811</v>
      </c>
      <c r="G171" s="229" t="s">
        <v>276</v>
      </c>
      <c r="H171" s="230">
        <v>13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0.0018500000000000001</v>
      </c>
      <c r="R171" s="236">
        <f>Q171*H171</f>
        <v>0.024050000000000002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236</v>
      </c>
      <c r="AT171" s="238" t="s">
        <v>161</v>
      </c>
      <c r="AU171" s="238" t="s">
        <v>85</v>
      </c>
      <c r="AY171" s="16" t="s">
        <v>158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83</v>
      </c>
      <c r="BK171" s="239">
        <f>ROUND(I171*H171,2)</f>
        <v>0</v>
      </c>
      <c r="BL171" s="16" t="s">
        <v>236</v>
      </c>
      <c r="BM171" s="238" t="s">
        <v>812</v>
      </c>
    </row>
    <row r="172" s="2" customFormat="1">
      <c r="A172" s="37"/>
      <c r="B172" s="38"/>
      <c r="C172" s="39"/>
      <c r="D172" s="240" t="s">
        <v>167</v>
      </c>
      <c r="E172" s="39"/>
      <c r="F172" s="241" t="s">
        <v>811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167</v>
      </c>
      <c r="AU172" s="16" t="s">
        <v>85</v>
      </c>
    </row>
    <row r="173" s="2" customFormat="1" ht="24.15" customHeight="1">
      <c r="A173" s="37"/>
      <c r="B173" s="38"/>
      <c r="C173" s="226" t="s">
        <v>268</v>
      </c>
      <c r="D173" s="226" t="s">
        <v>161</v>
      </c>
      <c r="E173" s="227" t="s">
        <v>813</v>
      </c>
      <c r="F173" s="228" t="s">
        <v>814</v>
      </c>
      <c r="G173" s="229" t="s">
        <v>276</v>
      </c>
      <c r="H173" s="230">
        <v>3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0.0027000000000000001</v>
      </c>
      <c r="R173" s="236">
        <f>Q173*H173</f>
        <v>0.0080999999999999996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236</v>
      </c>
      <c r="AT173" s="238" t="s">
        <v>161</v>
      </c>
      <c r="AU173" s="238" t="s">
        <v>85</v>
      </c>
      <c r="AY173" s="16" t="s">
        <v>158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83</v>
      </c>
      <c r="BK173" s="239">
        <f>ROUND(I173*H173,2)</f>
        <v>0</v>
      </c>
      <c r="BL173" s="16" t="s">
        <v>236</v>
      </c>
      <c r="BM173" s="238" t="s">
        <v>815</v>
      </c>
    </row>
    <row r="174" s="2" customFormat="1">
      <c r="A174" s="37"/>
      <c r="B174" s="38"/>
      <c r="C174" s="39"/>
      <c r="D174" s="240" t="s">
        <v>167</v>
      </c>
      <c r="E174" s="39"/>
      <c r="F174" s="241" t="s">
        <v>814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167</v>
      </c>
      <c r="AU174" s="16" t="s">
        <v>85</v>
      </c>
    </row>
    <row r="175" s="2" customFormat="1" ht="24.15" customHeight="1">
      <c r="A175" s="37"/>
      <c r="B175" s="38"/>
      <c r="C175" s="226" t="s">
        <v>273</v>
      </c>
      <c r="D175" s="226" t="s">
        <v>161</v>
      </c>
      <c r="E175" s="227" t="s">
        <v>816</v>
      </c>
      <c r="F175" s="228" t="s">
        <v>817</v>
      </c>
      <c r="G175" s="229" t="s">
        <v>276</v>
      </c>
      <c r="H175" s="230">
        <v>4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0.00396</v>
      </c>
      <c r="R175" s="236">
        <f>Q175*H175</f>
        <v>0.01584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236</v>
      </c>
      <c r="AT175" s="238" t="s">
        <v>161</v>
      </c>
      <c r="AU175" s="238" t="s">
        <v>85</v>
      </c>
      <c r="AY175" s="16" t="s">
        <v>158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83</v>
      </c>
      <c r="BK175" s="239">
        <f>ROUND(I175*H175,2)</f>
        <v>0</v>
      </c>
      <c r="BL175" s="16" t="s">
        <v>236</v>
      </c>
      <c r="BM175" s="238" t="s">
        <v>818</v>
      </c>
    </row>
    <row r="176" s="2" customFormat="1">
      <c r="A176" s="37"/>
      <c r="B176" s="38"/>
      <c r="C176" s="39"/>
      <c r="D176" s="240" t="s">
        <v>167</v>
      </c>
      <c r="E176" s="39"/>
      <c r="F176" s="241" t="s">
        <v>817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167</v>
      </c>
      <c r="AU176" s="16" t="s">
        <v>85</v>
      </c>
    </row>
    <row r="177" s="2" customFormat="1" ht="24.15" customHeight="1">
      <c r="A177" s="37"/>
      <c r="B177" s="38"/>
      <c r="C177" s="226" t="s">
        <v>7</v>
      </c>
      <c r="D177" s="226" t="s">
        <v>161</v>
      </c>
      <c r="E177" s="227" t="s">
        <v>819</v>
      </c>
      <c r="F177" s="228" t="s">
        <v>820</v>
      </c>
      <c r="G177" s="229" t="s">
        <v>276</v>
      </c>
      <c r="H177" s="230">
        <v>16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41</v>
      </c>
      <c r="O177" s="90"/>
      <c r="P177" s="236">
        <f>O177*H177</f>
        <v>0</v>
      </c>
      <c r="Q177" s="236">
        <v>0.00011</v>
      </c>
      <c r="R177" s="236">
        <f>Q177*H177</f>
        <v>0.0017600000000000001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236</v>
      </c>
      <c r="AT177" s="238" t="s">
        <v>161</v>
      </c>
      <c r="AU177" s="238" t="s">
        <v>85</v>
      </c>
      <c r="AY177" s="16" t="s">
        <v>158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83</v>
      </c>
      <c r="BK177" s="239">
        <f>ROUND(I177*H177,2)</f>
        <v>0</v>
      </c>
      <c r="BL177" s="16" t="s">
        <v>236</v>
      </c>
      <c r="BM177" s="238" t="s">
        <v>821</v>
      </c>
    </row>
    <row r="178" s="2" customFormat="1">
      <c r="A178" s="37"/>
      <c r="B178" s="38"/>
      <c r="C178" s="39"/>
      <c r="D178" s="240" t="s">
        <v>167</v>
      </c>
      <c r="E178" s="39"/>
      <c r="F178" s="241" t="s">
        <v>820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</v>
      </c>
      <c r="AU178" s="16" t="s">
        <v>85</v>
      </c>
    </row>
    <row r="179" s="2" customFormat="1" ht="24.15" customHeight="1">
      <c r="A179" s="37"/>
      <c r="B179" s="38"/>
      <c r="C179" s="226" t="s">
        <v>283</v>
      </c>
      <c r="D179" s="226" t="s">
        <v>161</v>
      </c>
      <c r="E179" s="227" t="s">
        <v>822</v>
      </c>
      <c r="F179" s="228" t="s">
        <v>823</v>
      </c>
      <c r="G179" s="229" t="s">
        <v>276</v>
      </c>
      <c r="H179" s="230">
        <v>7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0.00038999999999999999</v>
      </c>
      <c r="R179" s="236">
        <f>Q179*H179</f>
        <v>0.0027299999999999998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236</v>
      </c>
      <c r="AT179" s="238" t="s">
        <v>161</v>
      </c>
      <c r="AU179" s="238" t="s">
        <v>85</v>
      </c>
      <c r="AY179" s="16" t="s">
        <v>158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83</v>
      </c>
      <c r="BK179" s="239">
        <f>ROUND(I179*H179,2)</f>
        <v>0</v>
      </c>
      <c r="BL179" s="16" t="s">
        <v>236</v>
      </c>
      <c r="BM179" s="238" t="s">
        <v>824</v>
      </c>
    </row>
    <row r="180" s="2" customFormat="1">
      <c r="A180" s="37"/>
      <c r="B180" s="38"/>
      <c r="C180" s="39"/>
      <c r="D180" s="240" t="s">
        <v>167</v>
      </c>
      <c r="E180" s="39"/>
      <c r="F180" s="241" t="s">
        <v>823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167</v>
      </c>
      <c r="AU180" s="16" t="s">
        <v>85</v>
      </c>
    </row>
    <row r="181" s="2" customFormat="1" ht="24.15" customHeight="1">
      <c r="A181" s="37"/>
      <c r="B181" s="38"/>
      <c r="C181" s="226" t="s">
        <v>394</v>
      </c>
      <c r="D181" s="226" t="s">
        <v>161</v>
      </c>
      <c r="E181" s="227" t="s">
        <v>825</v>
      </c>
      <c r="F181" s="228" t="s">
        <v>826</v>
      </c>
      <c r="G181" s="229" t="s">
        <v>276</v>
      </c>
      <c r="H181" s="230">
        <v>3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0.0049300000000000004</v>
      </c>
      <c r="R181" s="236">
        <f>Q181*H181</f>
        <v>0.014790000000000001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236</v>
      </c>
      <c r="AT181" s="238" t="s">
        <v>161</v>
      </c>
      <c r="AU181" s="238" t="s">
        <v>85</v>
      </c>
      <c r="AY181" s="16" t="s">
        <v>158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83</v>
      </c>
      <c r="BK181" s="239">
        <f>ROUND(I181*H181,2)</f>
        <v>0</v>
      </c>
      <c r="BL181" s="16" t="s">
        <v>236</v>
      </c>
      <c r="BM181" s="238" t="s">
        <v>827</v>
      </c>
    </row>
    <row r="182" s="2" customFormat="1">
      <c r="A182" s="37"/>
      <c r="B182" s="38"/>
      <c r="C182" s="39"/>
      <c r="D182" s="240" t="s">
        <v>167</v>
      </c>
      <c r="E182" s="39"/>
      <c r="F182" s="241" t="s">
        <v>826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167</v>
      </c>
      <c r="AU182" s="16" t="s">
        <v>85</v>
      </c>
    </row>
    <row r="183" s="2" customFormat="1" ht="24.15" customHeight="1">
      <c r="A183" s="37"/>
      <c r="B183" s="38"/>
      <c r="C183" s="226" t="s">
        <v>400</v>
      </c>
      <c r="D183" s="226" t="s">
        <v>161</v>
      </c>
      <c r="E183" s="227" t="s">
        <v>828</v>
      </c>
      <c r="F183" s="228" t="s">
        <v>829</v>
      </c>
      <c r="G183" s="229" t="s">
        <v>276</v>
      </c>
      <c r="H183" s="230">
        <v>20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0.01171</v>
      </c>
      <c r="R183" s="236">
        <f>Q183*H183</f>
        <v>0.23419999999999999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236</v>
      </c>
      <c r="AT183" s="238" t="s">
        <v>161</v>
      </c>
      <c r="AU183" s="238" t="s">
        <v>85</v>
      </c>
      <c r="AY183" s="16" t="s">
        <v>158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83</v>
      </c>
      <c r="BK183" s="239">
        <f>ROUND(I183*H183,2)</f>
        <v>0</v>
      </c>
      <c r="BL183" s="16" t="s">
        <v>236</v>
      </c>
      <c r="BM183" s="238" t="s">
        <v>830</v>
      </c>
    </row>
    <row r="184" s="2" customFormat="1">
      <c r="A184" s="37"/>
      <c r="B184" s="38"/>
      <c r="C184" s="39"/>
      <c r="D184" s="240" t="s">
        <v>167</v>
      </c>
      <c r="E184" s="39"/>
      <c r="F184" s="241" t="s">
        <v>829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167</v>
      </c>
      <c r="AU184" s="16" t="s">
        <v>85</v>
      </c>
    </row>
    <row r="185" s="2" customFormat="1" ht="21.75" customHeight="1">
      <c r="A185" s="37"/>
      <c r="B185" s="38"/>
      <c r="C185" s="226" t="s">
        <v>404</v>
      </c>
      <c r="D185" s="226" t="s">
        <v>161</v>
      </c>
      <c r="E185" s="227" t="s">
        <v>831</v>
      </c>
      <c r="F185" s="228" t="s">
        <v>832</v>
      </c>
      <c r="G185" s="229" t="s">
        <v>362</v>
      </c>
      <c r="H185" s="230">
        <v>1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0.00379</v>
      </c>
      <c r="R185" s="236">
        <f>Q185*H185</f>
        <v>0.00379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236</v>
      </c>
      <c r="AT185" s="238" t="s">
        <v>161</v>
      </c>
      <c r="AU185" s="238" t="s">
        <v>85</v>
      </c>
      <c r="AY185" s="16" t="s">
        <v>158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83</v>
      </c>
      <c r="BK185" s="239">
        <f>ROUND(I185*H185,2)</f>
        <v>0</v>
      </c>
      <c r="BL185" s="16" t="s">
        <v>236</v>
      </c>
      <c r="BM185" s="238" t="s">
        <v>833</v>
      </c>
    </row>
    <row r="186" s="2" customFormat="1">
      <c r="A186" s="37"/>
      <c r="B186" s="38"/>
      <c r="C186" s="39"/>
      <c r="D186" s="240" t="s">
        <v>167</v>
      </c>
      <c r="E186" s="39"/>
      <c r="F186" s="241" t="s">
        <v>832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167</v>
      </c>
      <c r="AU186" s="16" t="s">
        <v>85</v>
      </c>
    </row>
    <row r="187" s="2" customFormat="1" ht="24.15" customHeight="1">
      <c r="A187" s="37"/>
      <c r="B187" s="38"/>
      <c r="C187" s="226" t="s">
        <v>288</v>
      </c>
      <c r="D187" s="226" t="s">
        <v>161</v>
      </c>
      <c r="E187" s="227" t="s">
        <v>834</v>
      </c>
      <c r="F187" s="228" t="s">
        <v>835</v>
      </c>
      <c r="G187" s="229" t="s">
        <v>276</v>
      </c>
      <c r="H187" s="230">
        <v>20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0.00035</v>
      </c>
      <c r="R187" s="236">
        <f>Q187*H187</f>
        <v>0.0070000000000000001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236</v>
      </c>
      <c r="AT187" s="238" t="s">
        <v>161</v>
      </c>
      <c r="AU187" s="238" t="s">
        <v>85</v>
      </c>
      <c r="AY187" s="16" t="s">
        <v>158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83</v>
      </c>
      <c r="BK187" s="239">
        <f>ROUND(I187*H187,2)</f>
        <v>0</v>
      </c>
      <c r="BL187" s="16" t="s">
        <v>236</v>
      </c>
      <c r="BM187" s="238" t="s">
        <v>836</v>
      </c>
    </row>
    <row r="188" s="2" customFormat="1">
      <c r="A188" s="37"/>
      <c r="B188" s="38"/>
      <c r="C188" s="39"/>
      <c r="D188" s="240" t="s">
        <v>167</v>
      </c>
      <c r="E188" s="39"/>
      <c r="F188" s="241" t="s">
        <v>835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167</v>
      </c>
      <c r="AU188" s="16" t="s">
        <v>85</v>
      </c>
    </row>
    <row r="189" s="2" customFormat="1" ht="24.15" customHeight="1">
      <c r="A189" s="37"/>
      <c r="B189" s="38"/>
      <c r="C189" s="226" t="s">
        <v>409</v>
      </c>
      <c r="D189" s="226" t="s">
        <v>161</v>
      </c>
      <c r="E189" s="227" t="s">
        <v>837</v>
      </c>
      <c r="F189" s="228" t="s">
        <v>838</v>
      </c>
      <c r="G189" s="229" t="s">
        <v>276</v>
      </c>
      <c r="H189" s="230">
        <v>10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0.00055000000000000003</v>
      </c>
      <c r="R189" s="236">
        <f>Q189*H189</f>
        <v>0.0055000000000000005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236</v>
      </c>
      <c r="AT189" s="238" t="s">
        <v>161</v>
      </c>
      <c r="AU189" s="238" t="s">
        <v>85</v>
      </c>
      <c r="AY189" s="16" t="s">
        <v>158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83</v>
      </c>
      <c r="BK189" s="239">
        <f>ROUND(I189*H189,2)</f>
        <v>0</v>
      </c>
      <c r="BL189" s="16" t="s">
        <v>236</v>
      </c>
      <c r="BM189" s="238" t="s">
        <v>839</v>
      </c>
    </row>
    <row r="190" s="2" customFormat="1">
      <c r="A190" s="37"/>
      <c r="B190" s="38"/>
      <c r="C190" s="39"/>
      <c r="D190" s="240" t="s">
        <v>167</v>
      </c>
      <c r="E190" s="39"/>
      <c r="F190" s="241" t="s">
        <v>838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167</v>
      </c>
      <c r="AU190" s="16" t="s">
        <v>85</v>
      </c>
    </row>
    <row r="191" s="2" customFormat="1" ht="24.15" customHeight="1">
      <c r="A191" s="37"/>
      <c r="B191" s="38"/>
      <c r="C191" s="226" t="s">
        <v>420</v>
      </c>
      <c r="D191" s="226" t="s">
        <v>161</v>
      </c>
      <c r="E191" s="227" t="s">
        <v>840</v>
      </c>
      <c r="F191" s="228" t="s">
        <v>841</v>
      </c>
      <c r="G191" s="229" t="s">
        <v>776</v>
      </c>
      <c r="H191" s="230">
        <v>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0.043990000000000001</v>
      </c>
      <c r="R191" s="236">
        <f>Q191*H191</f>
        <v>0.043990000000000001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236</v>
      </c>
      <c r="AT191" s="238" t="s">
        <v>161</v>
      </c>
      <c r="AU191" s="238" t="s">
        <v>85</v>
      </c>
      <c r="AY191" s="16" t="s">
        <v>158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83</v>
      </c>
      <c r="BK191" s="239">
        <f>ROUND(I191*H191,2)</f>
        <v>0</v>
      </c>
      <c r="BL191" s="16" t="s">
        <v>236</v>
      </c>
      <c r="BM191" s="238" t="s">
        <v>842</v>
      </c>
    </row>
    <row r="192" s="2" customFormat="1">
      <c r="A192" s="37"/>
      <c r="B192" s="38"/>
      <c r="C192" s="39"/>
      <c r="D192" s="240" t="s">
        <v>167</v>
      </c>
      <c r="E192" s="39"/>
      <c r="F192" s="241" t="s">
        <v>841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167</v>
      </c>
      <c r="AU192" s="16" t="s">
        <v>85</v>
      </c>
    </row>
    <row r="193" s="2" customFormat="1" ht="24.15" customHeight="1">
      <c r="A193" s="37"/>
      <c r="B193" s="38"/>
      <c r="C193" s="226" t="s">
        <v>415</v>
      </c>
      <c r="D193" s="226" t="s">
        <v>161</v>
      </c>
      <c r="E193" s="227" t="s">
        <v>843</v>
      </c>
      <c r="F193" s="228" t="s">
        <v>844</v>
      </c>
      <c r="G193" s="229" t="s">
        <v>776</v>
      </c>
      <c r="H193" s="230">
        <v>1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41</v>
      </c>
      <c r="O193" s="90"/>
      <c r="P193" s="236">
        <f>O193*H193</f>
        <v>0</v>
      </c>
      <c r="Q193" s="236">
        <v>0.043990000000000001</v>
      </c>
      <c r="R193" s="236">
        <f>Q193*H193</f>
        <v>0.043990000000000001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236</v>
      </c>
      <c r="AT193" s="238" t="s">
        <v>161</v>
      </c>
      <c r="AU193" s="238" t="s">
        <v>85</v>
      </c>
      <c r="AY193" s="16" t="s">
        <v>158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83</v>
      </c>
      <c r="BK193" s="239">
        <f>ROUND(I193*H193,2)</f>
        <v>0</v>
      </c>
      <c r="BL193" s="16" t="s">
        <v>236</v>
      </c>
      <c r="BM193" s="238" t="s">
        <v>845</v>
      </c>
    </row>
    <row r="194" s="2" customFormat="1">
      <c r="A194" s="37"/>
      <c r="B194" s="38"/>
      <c r="C194" s="39"/>
      <c r="D194" s="240" t="s">
        <v>167</v>
      </c>
      <c r="E194" s="39"/>
      <c r="F194" s="241" t="s">
        <v>844</v>
      </c>
      <c r="G194" s="39"/>
      <c r="H194" s="39"/>
      <c r="I194" s="242"/>
      <c r="J194" s="39"/>
      <c r="K194" s="39"/>
      <c r="L194" s="43"/>
      <c r="M194" s="243"/>
      <c r="N194" s="24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167</v>
      </c>
      <c r="AU194" s="16" t="s">
        <v>85</v>
      </c>
    </row>
    <row r="195" s="2" customFormat="1" ht="16.5" customHeight="1">
      <c r="A195" s="37"/>
      <c r="B195" s="38"/>
      <c r="C195" s="226" t="s">
        <v>426</v>
      </c>
      <c r="D195" s="226" t="s">
        <v>161</v>
      </c>
      <c r="E195" s="227" t="s">
        <v>846</v>
      </c>
      <c r="F195" s="228" t="s">
        <v>847</v>
      </c>
      <c r="G195" s="229" t="s">
        <v>776</v>
      </c>
      <c r="H195" s="230">
        <v>1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0.00147</v>
      </c>
      <c r="R195" s="236">
        <f>Q195*H195</f>
        <v>0.00147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236</v>
      </c>
      <c r="AT195" s="238" t="s">
        <v>161</v>
      </c>
      <c r="AU195" s="238" t="s">
        <v>85</v>
      </c>
      <c r="AY195" s="16" t="s">
        <v>158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83</v>
      </c>
      <c r="BK195" s="239">
        <f>ROUND(I195*H195,2)</f>
        <v>0</v>
      </c>
      <c r="BL195" s="16" t="s">
        <v>236</v>
      </c>
      <c r="BM195" s="238" t="s">
        <v>848</v>
      </c>
    </row>
    <row r="196" s="2" customFormat="1">
      <c r="A196" s="37"/>
      <c r="B196" s="38"/>
      <c r="C196" s="39"/>
      <c r="D196" s="240" t="s">
        <v>167</v>
      </c>
      <c r="E196" s="39"/>
      <c r="F196" s="241" t="s">
        <v>847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167</v>
      </c>
      <c r="AU196" s="16" t="s">
        <v>85</v>
      </c>
    </row>
    <row r="197" s="2" customFormat="1" ht="16.5" customHeight="1">
      <c r="A197" s="37"/>
      <c r="B197" s="38"/>
      <c r="C197" s="226" t="s">
        <v>432</v>
      </c>
      <c r="D197" s="226" t="s">
        <v>161</v>
      </c>
      <c r="E197" s="227" t="s">
        <v>849</v>
      </c>
      <c r="F197" s="228" t="s">
        <v>850</v>
      </c>
      <c r="G197" s="229" t="s">
        <v>776</v>
      </c>
      <c r="H197" s="230">
        <v>1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41</v>
      </c>
      <c r="O197" s="90"/>
      <c r="P197" s="236">
        <f>O197*H197</f>
        <v>0</v>
      </c>
      <c r="Q197" s="236">
        <v>0.00025999999999999998</v>
      </c>
      <c r="R197" s="236">
        <f>Q197*H197</f>
        <v>0.00025999999999999998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236</v>
      </c>
      <c r="AT197" s="238" t="s">
        <v>161</v>
      </c>
      <c r="AU197" s="238" t="s">
        <v>85</v>
      </c>
      <c r="AY197" s="16" t="s">
        <v>158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83</v>
      </c>
      <c r="BK197" s="239">
        <f>ROUND(I197*H197,2)</f>
        <v>0</v>
      </c>
      <c r="BL197" s="16" t="s">
        <v>236</v>
      </c>
      <c r="BM197" s="238" t="s">
        <v>851</v>
      </c>
    </row>
    <row r="198" s="2" customFormat="1">
      <c r="A198" s="37"/>
      <c r="B198" s="38"/>
      <c r="C198" s="39"/>
      <c r="D198" s="240" t="s">
        <v>167</v>
      </c>
      <c r="E198" s="39"/>
      <c r="F198" s="241" t="s">
        <v>850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167</v>
      </c>
      <c r="AU198" s="16" t="s">
        <v>85</v>
      </c>
    </row>
    <row r="199" s="2" customFormat="1" ht="24.15" customHeight="1">
      <c r="A199" s="37"/>
      <c r="B199" s="38"/>
      <c r="C199" s="226" t="s">
        <v>252</v>
      </c>
      <c r="D199" s="226" t="s">
        <v>161</v>
      </c>
      <c r="E199" s="227" t="s">
        <v>852</v>
      </c>
      <c r="F199" s="228" t="s">
        <v>853</v>
      </c>
      <c r="G199" s="229" t="s">
        <v>776</v>
      </c>
      <c r="H199" s="230">
        <v>3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41</v>
      </c>
      <c r="O199" s="90"/>
      <c r="P199" s="236">
        <f>O199*H199</f>
        <v>0</v>
      </c>
      <c r="Q199" s="236">
        <v>0.00679</v>
      </c>
      <c r="R199" s="236">
        <f>Q199*H199</f>
        <v>0.020369999999999999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236</v>
      </c>
      <c r="AT199" s="238" t="s">
        <v>161</v>
      </c>
      <c r="AU199" s="238" t="s">
        <v>85</v>
      </c>
      <c r="AY199" s="16" t="s">
        <v>158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83</v>
      </c>
      <c r="BK199" s="239">
        <f>ROUND(I199*H199,2)</f>
        <v>0</v>
      </c>
      <c r="BL199" s="16" t="s">
        <v>236</v>
      </c>
      <c r="BM199" s="238" t="s">
        <v>854</v>
      </c>
    </row>
    <row r="200" s="2" customFormat="1">
      <c r="A200" s="37"/>
      <c r="B200" s="38"/>
      <c r="C200" s="39"/>
      <c r="D200" s="240" t="s">
        <v>167</v>
      </c>
      <c r="E200" s="39"/>
      <c r="F200" s="241" t="s">
        <v>853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167</v>
      </c>
      <c r="AU200" s="16" t="s">
        <v>85</v>
      </c>
    </row>
    <row r="201" s="2" customFormat="1" ht="16.5" customHeight="1">
      <c r="A201" s="37"/>
      <c r="B201" s="38"/>
      <c r="C201" s="226" t="s">
        <v>442</v>
      </c>
      <c r="D201" s="226" t="s">
        <v>161</v>
      </c>
      <c r="E201" s="227" t="s">
        <v>855</v>
      </c>
      <c r="F201" s="228" t="s">
        <v>856</v>
      </c>
      <c r="G201" s="229" t="s">
        <v>362</v>
      </c>
      <c r="H201" s="230">
        <v>2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236</v>
      </c>
      <c r="AT201" s="238" t="s">
        <v>161</v>
      </c>
      <c r="AU201" s="238" t="s">
        <v>85</v>
      </c>
      <c r="AY201" s="16" t="s">
        <v>158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83</v>
      </c>
      <c r="BK201" s="239">
        <f>ROUND(I201*H201,2)</f>
        <v>0</v>
      </c>
      <c r="BL201" s="16" t="s">
        <v>236</v>
      </c>
      <c r="BM201" s="238" t="s">
        <v>857</v>
      </c>
    </row>
    <row r="202" s="2" customFormat="1">
      <c r="A202" s="37"/>
      <c r="B202" s="38"/>
      <c r="C202" s="39"/>
      <c r="D202" s="240" t="s">
        <v>167</v>
      </c>
      <c r="E202" s="39"/>
      <c r="F202" s="241" t="s">
        <v>856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167</v>
      </c>
      <c r="AU202" s="16" t="s">
        <v>85</v>
      </c>
    </row>
    <row r="203" s="2" customFormat="1" ht="16.5" customHeight="1">
      <c r="A203" s="37"/>
      <c r="B203" s="38"/>
      <c r="C203" s="226" t="s">
        <v>447</v>
      </c>
      <c r="D203" s="226" t="s">
        <v>161</v>
      </c>
      <c r="E203" s="227" t="s">
        <v>858</v>
      </c>
      <c r="F203" s="228" t="s">
        <v>859</v>
      </c>
      <c r="G203" s="229" t="s">
        <v>362</v>
      </c>
      <c r="H203" s="230">
        <v>1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41</v>
      </c>
      <c r="O203" s="90"/>
      <c r="P203" s="236">
        <f>O203*H203</f>
        <v>0</v>
      </c>
      <c r="Q203" s="236">
        <v>0.00025000000000000001</v>
      </c>
      <c r="R203" s="236">
        <f>Q203*H203</f>
        <v>0.00025000000000000001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236</v>
      </c>
      <c r="AT203" s="238" t="s">
        <v>161</v>
      </c>
      <c r="AU203" s="238" t="s">
        <v>85</v>
      </c>
      <c r="AY203" s="16" t="s">
        <v>158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83</v>
      </c>
      <c r="BK203" s="239">
        <f>ROUND(I203*H203,2)</f>
        <v>0</v>
      </c>
      <c r="BL203" s="16" t="s">
        <v>236</v>
      </c>
      <c r="BM203" s="238" t="s">
        <v>860</v>
      </c>
    </row>
    <row r="204" s="2" customFormat="1">
      <c r="A204" s="37"/>
      <c r="B204" s="38"/>
      <c r="C204" s="39"/>
      <c r="D204" s="240" t="s">
        <v>167</v>
      </c>
      <c r="E204" s="39"/>
      <c r="F204" s="241" t="s">
        <v>859</v>
      </c>
      <c r="G204" s="39"/>
      <c r="H204" s="39"/>
      <c r="I204" s="242"/>
      <c r="J204" s="39"/>
      <c r="K204" s="39"/>
      <c r="L204" s="43"/>
      <c r="M204" s="243"/>
      <c r="N204" s="24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167</v>
      </c>
      <c r="AU204" s="16" t="s">
        <v>85</v>
      </c>
    </row>
    <row r="205" s="2" customFormat="1" ht="16.5" customHeight="1">
      <c r="A205" s="37"/>
      <c r="B205" s="38"/>
      <c r="C205" s="226" t="s">
        <v>453</v>
      </c>
      <c r="D205" s="226" t="s">
        <v>161</v>
      </c>
      <c r="E205" s="227" t="s">
        <v>861</v>
      </c>
      <c r="F205" s="228" t="s">
        <v>862</v>
      </c>
      <c r="G205" s="229" t="s">
        <v>362</v>
      </c>
      <c r="H205" s="230">
        <v>2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0.00025000000000000001</v>
      </c>
      <c r="R205" s="236">
        <f>Q205*H205</f>
        <v>0.00050000000000000001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236</v>
      </c>
      <c r="AT205" s="238" t="s">
        <v>161</v>
      </c>
      <c r="AU205" s="238" t="s">
        <v>85</v>
      </c>
      <c r="AY205" s="16" t="s">
        <v>158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83</v>
      </c>
      <c r="BK205" s="239">
        <f>ROUND(I205*H205,2)</f>
        <v>0</v>
      </c>
      <c r="BL205" s="16" t="s">
        <v>236</v>
      </c>
      <c r="BM205" s="238" t="s">
        <v>863</v>
      </c>
    </row>
    <row r="206" s="2" customFormat="1">
      <c r="A206" s="37"/>
      <c r="B206" s="38"/>
      <c r="C206" s="39"/>
      <c r="D206" s="240" t="s">
        <v>167</v>
      </c>
      <c r="E206" s="39"/>
      <c r="F206" s="241" t="s">
        <v>862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167</v>
      </c>
      <c r="AU206" s="16" t="s">
        <v>85</v>
      </c>
    </row>
    <row r="207" s="2" customFormat="1" ht="16.5" customHeight="1">
      <c r="A207" s="37"/>
      <c r="B207" s="38"/>
      <c r="C207" s="226" t="s">
        <v>459</v>
      </c>
      <c r="D207" s="226" t="s">
        <v>161</v>
      </c>
      <c r="E207" s="227" t="s">
        <v>864</v>
      </c>
      <c r="F207" s="228" t="s">
        <v>865</v>
      </c>
      <c r="G207" s="229" t="s">
        <v>362</v>
      </c>
      <c r="H207" s="230">
        <v>2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0.00025000000000000001</v>
      </c>
      <c r="R207" s="236">
        <f>Q207*H207</f>
        <v>0.00050000000000000001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236</v>
      </c>
      <c r="AT207" s="238" t="s">
        <v>161</v>
      </c>
      <c r="AU207" s="238" t="s">
        <v>85</v>
      </c>
      <c r="AY207" s="16" t="s">
        <v>158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83</v>
      </c>
      <c r="BK207" s="239">
        <f>ROUND(I207*H207,2)</f>
        <v>0</v>
      </c>
      <c r="BL207" s="16" t="s">
        <v>236</v>
      </c>
      <c r="BM207" s="238" t="s">
        <v>866</v>
      </c>
    </row>
    <row r="208" s="2" customFormat="1">
      <c r="A208" s="37"/>
      <c r="B208" s="38"/>
      <c r="C208" s="39"/>
      <c r="D208" s="240" t="s">
        <v>167</v>
      </c>
      <c r="E208" s="39"/>
      <c r="F208" s="241" t="s">
        <v>865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167</v>
      </c>
      <c r="AU208" s="16" t="s">
        <v>85</v>
      </c>
    </row>
    <row r="209" s="2" customFormat="1" ht="16.5" customHeight="1">
      <c r="A209" s="37"/>
      <c r="B209" s="38"/>
      <c r="C209" s="226" t="s">
        <v>465</v>
      </c>
      <c r="D209" s="226" t="s">
        <v>161</v>
      </c>
      <c r="E209" s="227" t="s">
        <v>867</v>
      </c>
      <c r="F209" s="228" t="s">
        <v>868</v>
      </c>
      <c r="G209" s="229" t="s">
        <v>362</v>
      </c>
      <c r="H209" s="230">
        <v>1</v>
      </c>
      <c r="I209" s="231"/>
      <c r="J209" s="232">
        <f>ROUND(I209*H209,2)</f>
        <v>0</v>
      </c>
      <c r="K209" s="233"/>
      <c r="L209" s="43"/>
      <c r="M209" s="234" t="s">
        <v>1</v>
      </c>
      <c r="N209" s="235" t="s">
        <v>41</v>
      </c>
      <c r="O209" s="90"/>
      <c r="P209" s="236">
        <f>O209*H209</f>
        <v>0</v>
      </c>
      <c r="Q209" s="236">
        <v>0.00044999999999999999</v>
      </c>
      <c r="R209" s="236">
        <f>Q209*H209</f>
        <v>0.00044999999999999999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236</v>
      </c>
      <c r="AT209" s="238" t="s">
        <v>161</v>
      </c>
      <c r="AU209" s="238" t="s">
        <v>85</v>
      </c>
      <c r="AY209" s="16" t="s">
        <v>158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83</v>
      </c>
      <c r="BK209" s="239">
        <f>ROUND(I209*H209,2)</f>
        <v>0</v>
      </c>
      <c r="BL209" s="16" t="s">
        <v>236</v>
      </c>
      <c r="BM209" s="238" t="s">
        <v>869</v>
      </c>
    </row>
    <row r="210" s="2" customFormat="1">
      <c r="A210" s="37"/>
      <c r="B210" s="38"/>
      <c r="C210" s="39"/>
      <c r="D210" s="240" t="s">
        <v>167</v>
      </c>
      <c r="E210" s="39"/>
      <c r="F210" s="241" t="s">
        <v>868</v>
      </c>
      <c r="G210" s="39"/>
      <c r="H210" s="39"/>
      <c r="I210" s="242"/>
      <c r="J210" s="39"/>
      <c r="K210" s="39"/>
      <c r="L210" s="43"/>
      <c r="M210" s="243"/>
      <c r="N210" s="24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167</v>
      </c>
      <c r="AU210" s="16" t="s">
        <v>85</v>
      </c>
    </row>
    <row r="211" s="2" customFormat="1" ht="21.75" customHeight="1">
      <c r="A211" s="37"/>
      <c r="B211" s="38"/>
      <c r="C211" s="226" t="s">
        <v>471</v>
      </c>
      <c r="D211" s="226" t="s">
        <v>161</v>
      </c>
      <c r="E211" s="227" t="s">
        <v>870</v>
      </c>
      <c r="F211" s="228" t="s">
        <v>871</v>
      </c>
      <c r="G211" s="229" t="s">
        <v>362</v>
      </c>
      <c r="H211" s="230">
        <v>1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0.00018000000000000001</v>
      </c>
      <c r="R211" s="236">
        <f>Q211*H211</f>
        <v>0.00018000000000000001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236</v>
      </c>
      <c r="AT211" s="238" t="s">
        <v>161</v>
      </c>
      <c r="AU211" s="238" t="s">
        <v>85</v>
      </c>
      <c r="AY211" s="16" t="s">
        <v>158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83</v>
      </c>
      <c r="BK211" s="239">
        <f>ROUND(I211*H211,2)</f>
        <v>0</v>
      </c>
      <c r="BL211" s="16" t="s">
        <v>236</v>
      </c>
      <c r="BM211" s="238" t="s">
        <v>872</v>
      </c>
    </row>
    <row r="212" s="2" customFormat="1">
      <c r="A212" s="37"/>
      <c r="B212" s="38"/>
      <c r="C212" s="39"/>
      <c r="D212" s="240" t="s">
        <v>167</v>
      </c>
      <c r="E212" s="39"/>
      <c r="F212" s="241" t="s">
        <v>871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167</v>
      </c>
      <c r="AU212" s="16" t="s">
        <v>85</v>
      </c>
    </row>
    <row r="213" s="2" customFormat="1" ht="16.5" customHeight="1">
      <c r="A213" s="37"/>
      <c r="B213" s="38"/>
      <c r="C213" s="226" t="s">
        <v>475</v>
      </c>
      <c r="D213" s="226" t="s">
        <v>161</v>
      </c>
      <c r="E213" s="227" t="s">
        <v>873</v>
      </c>
      <c r="F213" s="228" t="s">
        <v>874</v>
      </c>
      <c r="G213" s="229" t="s">
        <v>362</v>
      </c>
      <c r="H213" s="230">
        <v>10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41</v>
      </c>
      <c r="O213" s="90"/>
      <c r="P213" s="236">
        <f>O213*H213</f>
        <v>0</v>
      </c>
      <c r="Q213" s="236">
        <v>0.00011</v>
      </c>
      <c r="R213" s="236">
        <f>Q213*H213</f>
        <v>0.0011000000000000001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236</v>
      </c>
      <c r="AT213" s="238" t="s">
        <v>161</v>
      </c>
      <c r="AU213" s="238" t="s">
        <v>85</v>
      </c>
      <c r="AY213" s="16" t="s">
        <v>158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83</v>
      </c>
      <c r="BK213" s="239">
        <f>ROUND(I213*H213,2)</f>
        <v>0</v>
      </c>
      <c r="BL213" s="16" t="s">
        <v>236</v>
      </c>
      <c r="BM213" s="238" t="s">
        <v>875</v>
      </c>
    </row>
    <row r="214" s="2" customFormat="1">
      <c r="A214" s="37"/>
      <c r="B214" s="38"/>
      <c r="C214" s="39"/>
      <c r="D214" s="240" t="s">
        <v>167</v>
      </c>
      <c r="E214" s="39"/>
      <c r="F214" s="241" t="s">
        <v>874</v>
      </c>
      <c r="G214" s="39"/>
      <c r="H214" s="39"/>
      <c r="I214" s="242"/>
      <c r="J214" s="39"/>
      <c r="K214" s="39"/>
      <c r="L214" s="43"/>
      <c r="M214" s="243"/>
      <c r="N214" s="24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167</v>
      </c>
      <c r="AU214" s="16" t="s">
        <v>85</v>
      </c>
    </row>
    <row r="215" s="2" customFormat="1" ht="24.15" customHeight="1">
      <c r="A215" s="37"/>
      <c r="B215" s="38"/>
      <c r="C215" s="226" t="s">
        <v>477</v>
      </c>
      <c r="D215" s="226" t="s">
        <v>161</v>
      </c>
      <c r="E215" s="227" t="s">
        <v>876</v>
      </c>
      <c r="F215" s="228" t="s">
        <v>877</v>
      </c>
      <c r="G215" s="229" t="s">
        <v>362</v>
      </c>
      <c r="H215" s="230">
        <v>2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41</v>
      </c>
      <c r="O215" s="90"/>
      <c r="P215" s="236">
        <f>O215*H215</f>
        <v>0</v>
      </c>
      <c r="Q215" s="236">
        <v>0.00038000000000000002</v>
      </c>
      <c r="R215" s="236">
        <f>Q215*H215</f>
        <v>0.00076000000000000004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236</v>
      </c>
      <c r="AT215" s="238" t="s">
        <v>161</v>
      </c>
      <c r="AU215" s="238" t="s">
        <v>85</v>
      </c>
      <c r="AY215" s="16" t="s">
        <v>158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83</v>
      </c>
      <c r="BK215" s="239">
        <f>ROUND(I215*H215,2)</f>
        <v>0</v>
      </c>
      <c r="BL215" s="16" t="s">
        <v>236</v>
      </c>
      <c r="BM215" s="238" t="s">
        <v>878</v>
      </c>
    </row>
    <row r="216" s="2" customFormat="1">
      <c r="A216" s="37"/>
      <c r="B216" s="38"/>
      <c r="C216" s="39"/>
      <c r="D216" s="240" t="s">
        <v>167</v>
      </c>
      <c r="E216" s="39"/>
      <c r="F216" s="241" t="s">
        <v>877</v>
      </c>
      <c r="G216" s="39"/>
      <c r="H216" s="39"/>
      <c r="I216" s="242"/>
      <c r="J216" s="39"/>
      <c r="K216" s="39"/>
      <c r="L216" s="43"/>
      <c r="M216" s="243"/>
      <c r="N216" s="24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167</v>
      </c>
      <c r="AU216" s="16" t="s">
        <v>85</v>
      </c>
    </row>
    <row r="217" s="2" customFormat="1" ht="24.15" customHeight="1">
      <c r="A217" s="37"/>
      <c r="B217" s="38"/>
      <c r="C217" s="226" t="s">
        <v>481</v>
      </c>
      <c r="D217" s="226" t="s">
        <v>161</v>
      </c>
      <c r="E217" s="227" t="s">
        <v>879</v>
      </c>
      <c r="F217" s="228" t="s">
        <v>880</v>
      </c>
      <c r="G217" s="229" t="s">
        <v>192</v>
      </c>
      <c r="H217" s="230">
        <v>0.41899999999999998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236</v>
      </c>
      <c r="AT217" s="238" t="s">
        <v>161</v>
      </c>
      <c r="AU217" s="238" t="s">
        <v>85</v>
      </c>
      <c r="AY217" s="16" t="s">
        <v>158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83</v>
      </c>
      <c r="BK217" s="239">
        <f>ROUND(I217*H217,2)</f>
        <v>0</v>
      </c>
      <c r="BL217" s="16" t="s">
        <v>236</v>
      </c>
      <c r="BM217" s="238" t="s">
        <v>881</v>
      </c>
    </row>
    <row r="218" s="2" customFormat="1">
      <c r="A218" s="37"/>
      <c r="B218" s="38"/>
      <c r="C218" s="39"/>
      <c r="D218" s="240" t="s">
        <v>167</v>
      </c>
      <c r="E218" s="39"/>
      <c r="F218" s="241" t="s">
        <v>880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167</v>
      </c>
      <c r="AU218" s="16" t="s">
        <v>85</v>
      </c>
    </row>
    <row r="219" s="2" customFormat="1" ht="16.5" customHeight="1">
      <c r="A219" s="37"/>
      <c r="B219" s="38"/>
      <c r="C219" s="226" t="s">
        <v>487</v>
      </c>
      <c r="D219" s="226" t="s">
        <v>161</v>
      </c>
      <c r="E219" s="227" t="s">
        <v>882</v>
      </c>
      <c r="F219" s="228" t="s">
        <v>883</v>
      </c>
      <c r="G219" s="229" t="s">
        <v>776</v>
      </c>
      <c r="H219" s="230">
        <v>1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0.00029</v>
      </c>
      <c r="R219" s="236">
        <f>Q219*H219</f>
        <v>0.00029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236</v>
      </c>
      <c r="AT219" s="238" t="s">
        <v>161</v>
      </c>
      <c r="AU219" s="238" t="s">
        <v>85</v>
      </c>
      <c r="AY219" s="16" t="s">
        <v>158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83</v>
      </c>
      <c r="BK219" s="239">
        <f>ROUND(I219*H219,2)</f>
        <v>0</v>
      </c>
      <c r="BL219" s="16" t="s">
        <v>236</v>
      </c>
      <c r="BM219" s="238" t="s">
        <v>884</v>
      </c>
    </row>
    <row r="220" s="2" customFormat="1">
      <c r="A220" s="37"/>
      <c r="B220" s="38"/>
      <c r="C220" s="39"/>
      <c r="D220" s="240" t="s">
        <v>167</v>
      </c>
      <c r="E220" s="39"/>
      <c r="F220" s="241" t="s">
        <v>883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167</v>
      </c>
      <c r="AU220" s="16" t="s">
        <v>85</v>
      </c>
    </row>
    <row r="221" s="2" customFormat="1" ht="24.15" customHeight="1">
      <c r="A221" s="37"/>
      <c r="B221" s="38"/>
      <c r="C221" s="226" t="s">
        <v>491</v>
      </c>
      <c r="D221" s="226" t="s">
        <v>161</v>
      </c>
      <c r="E221" s="227" t="s">
        <v>885</v>
      </c>
      <c r="F221" s="228" t="s">
        <v>886</v>
      </c>
      <c r="G221" s="229" t="s">
        <v>192</v>
      </c>
      <c r="H221" s="230">
        <v>0.432</v>
      </c>
      <c r="I221" s="231"/>
      <c r="J221" s="232">
        <f>ROUND(I221*H221,2)</f>
        <v>0</v>
      </c>
      <c r="K221" s="233"/>
      <c r="L221" s="43"/>
      <c r="M221" s="234" t="s">
        <v>1</v>
      </c>
      <c r="N221" s="235" t="s">
        <v>41</v>
      </c>
      <c r="O221" s="90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236</v>
      </c>
      <c r="AT221" s="238" t="s">
        <v>161</v>
      </c>
      <c r="AU221" s="238" t="s">
        <v>85</v>
      </c>
      <c r="AY221" s="16" t="s">
        <v>158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83</v>
      </c>
      <c r="BK221" s="239">
        <f>ROUND(I221*H221,2)</f>
        <v>0</v>
      </c>
      <c r="BL221" s="16" t="s">
        <v>236</v>
      </c>
      <c r="BM221" s="238" t="s">
        <v>887</v>
      </c>
    </row>
    <row r="222" s="2" customFormat="1">
      <c r="A222" s="37"/>
      <c r="B222" s="38"/>
      <c r="C222" s="39"/>
      <c r="D222" s="240" t="s">
        <v>167</v>
      </c>
      <c r="E222" s="39"/>
      <c r="F222" s="241" t="s">
        <v>886</v>
      </c>
      <c r="G222" s="39"/>
      <c r="H222" s="39"/>
      <c r="I222" s="242"/>
      <c r="J222" s="39"/>
      <c r="K222" s="39"/>
      <c r="L222" s="43"/>
      <c r="M222" s="243"/>
      <c r="N222" s="24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167</v>
      </c>
      <c r="AU222" s="16" t="s">
        <v>85</v>
      </c>
    </row>
    <row r="223" s="12" customFormat="1" ht="22.8" customHeight="1">
      <c r="A223" s="12"/>
      <c r="B223" s="210"/>
      <c r="C223" s="211"/>
      <c r="D223" s="212" t="s">
        <v>75</v>
      </c>
      <c r="E223" s="224" t="s">
        <v>888</v>
      </c>
      <c r="F223" s="224" t="s">
        <v>889</v>
      </c>
      <c r="G223" s="211"/>
      <c r="H223" s="211"/>
      <c r="I223" s="214"/>
      <c r="J223" s="225">
        <f>BK223</f>
        <v>0</v>
      </c>
      <c r="K223" s="211"/>
      <c r="L223" s="216"/>
      <c r="M223" s="217"/>
      <c r="N223" s="218"/>
      <c r="O223" s="218"/>
      <c r="P223" s="219">
        <f>SUM(P224:P227)</f>
        <v>0</v>
      </c>
      <c r="Q223" s="218"/>
      <c r="R223" s="219">
        <f>SUM(R224:R227)</f>
        <v>0.0020300000000000001</v>
      </c>
      <c r="S223" s="218"/>
      <c r="T223" s="220">
        <f>SUM(T224:T227)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1" t="s">
        <v>85</v>
      </c>
      <c r="AT223" s="222" t="s">
        <v>75</v>
      </c>
      <c r="AU223" s="222" t="s">
        <v>83</v>
      </c>
      <c r="AY223" s="221" t="s">
        <v>158</v>
      </c>
      <c r="BK223" s="223">
        <f>SUM(BK224:BK227)</f>
        <v>0</v>
      </c>
    </row>
    <row r="224" s="2" customFormat="1" ht="24.15" customHeight="1">
      <c r="A224" s="37"/>
      <c r="B224" s="38"/>
      <c r="C224" s="226" t="s">
        <v>496</v>
      </c>
      <c r="D224" s="226" t="s">
        <v>161</v>
      </c>
      <c r="E224" s="227" t="s">
        <v>890</v>
      </c>
      <c r="F224" s="228" t="s">
        <v>891</v>
      </c>
      <c r="G224" s="229" t="s">
        <v>776</v>
      </c>
      <c r="H224" s="230">
        <v>1</v>
      </c>
      <c r="I224" s="231"/>
      <c r="J224" s="232">
        <f>ROUND(I224*H224,2)</f>
        <v>0</v>
      </c>
      <c r="K224" s="233"/>
      <c r="L224" s="43"/>
      <c r="M224" s="234" t="s">
        <v>1</v>
      </c>
      <c r="N224" s="235" t="s">
        <v>41</v>
      </c>
      <c r="O224" s="90"/>
      <c r="P224" s="236">
        <f>O224*H224</f>
        <v>0</v>
      </c>
      <c r="Q224" s="236">
        <v>0.0020300000000000001</v>
      </c>
      <c r="R224" s="236">
        <f>Q224*H224</f>
        <v>0.0020300000000000001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236</v>
      </c>
      <c r="AT224" s="238" t="s">
        <v>161</v>
      </c>
      <c r="AU224" s="238" t="s">
        <v>85</v>
      </c>
      <c r="AY224" s="16" t="s">
        <v>158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83</v>
      </c>
      <c r="BK224" s="239">
        <f>ROUND(I224*H224,2)</f>
        <v>0</v>
      </c>
      <c r="BL224" s="16" t="s">
        <v>236</v>
      </c>
      <c r="BM224" s="238" t="s">
        <v>892</v>
      </c>
    </row>
    <row r="225" s="2" customFormat="1">
      <c r="A225" s="37"/>
      <c r="B225" s="38"/>
      <c r="C225" s="39"/>
      <c r="D225" s="240" t="s">
        <v>167</v>
      </c>
      <c r="E225" s="39"/>
      <c r="F225" s="241" t="s">
        <v>891</v>
      </c>
      <c r="G225" s="39"/>
      <c r="H225" s="39"/>
      <c r="I225" s="242"/>
      <c r="J225" s="39"/>
      <c r="K225" s="39"/>
      <c r="L225" s="43"/>
      <c r="M225" s="243"/>
      <c r="N225" s="24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167</v>
      </c>
      <c r="AU225" s="16" t="s">
        <v>85</v>
      </c>
    </row>
    <row r="226" s="2" customFormat="1" ht="24.15" customHeight="1">
      <c r="A226" s="37"/>
      <c r="B226" s="38"/>
      <c r="C226" s="226" t="s">
        <v>501</v>
      </c>
      <c r="D226" s="226" t="s">
        <v>161</v>
      </c>
      <c r="E226" s="227" t="s">
        <v>893</v>
      </c>
      <c r="F226" s="228" t="s">
        <v>894</v>
      </c>
      <c r="G226" s="229" t="s">
        <v>192</v>
      </c>
      <c r="H226" s="230">
        <v>0.002</v>
      </c>
      <c r="I226" s="231"/>
      <c r="J226" s="232">
        <f>ROUND(I226*H226,2)</f>
        <v>0</v>
      </c>
      <c r="K226" s="233"/>
      <c r="L226" s="43"/>
      <c r="M226" s="234" t="s">
        <v>1</v>
      </c>
      <c r="N226" s="235" t="s">
        <v>41</v>
      </c>
      <c r="O226" s="90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236</v>
      </c>
      <c r="AT226" s="238" t="s">
        <v>161</v>
      </c>
      <c r="AU226" s="238" t="s">
        <v>85</v>
      </c>
      <c r="AY226" s="16" t="s">
        <v>158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83</v>
      </c>
      <c r="BK226" s="239">
        <f>ROUND(I226*H226,2)</f>
        <v>0</v>
      </c>
      <c r="BL226" s="16" t="s">
        <v>236</v>
      </c>
      <c r="BM226" s="238" t="s">
        <v>895</v>
      </c>
    </row>
    <row r="227" s="2" customFormat="1">
      <c r="A227" s="37"/>
      <c r="B227" s="38"/>
      <c r="C227" s="39"/>
      <c r="D227" s="240" t="s">
        <v>167</v>
      </c>
      <c r="E227" s="39"/>
      <c r="F227" s="241" t="s">
        <v>894</v>
      </c>
      <c r="G227" s="39"/>
      <c r="H227" s="39"/>
      <c r="I227" s="242"/>
      <c r="J227" s="39"/>
      <c r="K227" s="39"/>
      <c r="L227" s="43"/>
      <c r="M227" s="243"/>
      <c r="N227" s="24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167</v>
      </c>
      <c r="AU227" s="16" t="s">
        <v>85</v>
      </c>
    </row>
    <row r="228" s="12" customFormat="1" ht="22.8" customHeight="1">
      <c r="A228" s="12"/>
      <c r="B228" s="210"/>
      <c r="C228" s="211"/>
      <c r="D228" s="212" t="s">
        <v>75</v>
      </c>
      <c r="E228" s="224" t="s">
        <v>896</v>
      </c>
      <c r="F228" s="224" t="s">
        <v>897</v>
      </c>
      <c r="G228" s="211"/>
      <c r="H228" s="211"/>
      <c r="I228" s="214"/>
      <c r="J228" s="225">
        <f>BK228</f>
        <v>0</v>
      </c>
      <c r="K228" s="211"/>
      <c r="L228" s="216"/>
      <c r="M228" s="217"/>
      <c r="N228" s="218"/>
      <c r="O228" s="218"/>
      <c r="P228" s="219">
        <f>SUM(P229:P242)</f>
        <v>0</v>
      </c>
      <c r="Q228" s="218"/>
      <c r="R228" s="219">
        <f>SUM(R229:R242)</f>
        <v>0.090010000000000007</v>
      </c>
      <c r="S228" s="218"/>
      <c r="T228" s="220">
        <f>SUM(T229:T242)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85</v>
      </c>
      <c r="AT228" s="222" t="s">
        <v>75</v>
      </c>
      <c r="AU228" s="222" t="s">
        <v>83</v>
      </c>
      <c r="AY228" s="221" t="s">
        <v>158</v>
      </c>
      <c r="BK228" s="223">
        <f>SUM(BK229:BK242)</f>
        <v>0</v>
      </c>
    </row>
    <row r="229" s="2" customFormat="1" ht="24.15" customHeight="1">
      <c r="A229" s="37"/>
      <c r="B229" s="38"/>
      <c r="C229" s="226" t="s">
        <v>506</v>
      </c>
      <c r="D229" s="226" t="s">
        <v>161</v>
      </c>
      <c r="E229" s="227" t="s">
        <v>898</v>
      </c>
      <c r="F229" s="228" t="s">
        <v>899</v>
      </c>
      <c r="G229" s="229" t="s">
        <v>776</v>
      </c>
      <c r="H229" s="230">
        <v>3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0.0026099999999999999</v>
      </c>
      <c r="R229" s="236">
        <f>Q229*H229</f>
        <v>0.0078300000000000002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236</v>
      </c>
      <c r="AT229" s="238" t="s">
        <v>161</v>
      </c>
      <c r="AU229" s="238" t="s">
        <v>85</v>
      </c>
      <c r="AY229" s="16" t="s">
        <v>158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83</v>
      </c>
      <c r="BK229" s="239">
        <f>ROUND(I229*H229,2)</f>
        <v>0</v>
      </c>
      <c r="BL229" s="16" t="s">
        <v>236</v>
      </c>
      <c r="BM229" s="238" t="s">
        <v>900</v>
      </c>
    </row>
    <row r="230" s="2" customFormat="1">
      <c r="A230" s="37"/>
      <c r="B230" s="38"/>
      <c r="C230" s="39"/>
      <c r="D230" s="240" t="s">
        <v>167</v>
      </c>
      <c r="E230" s="39"/>
      <c r="F230" s="241" t="s">
        <v>899</v>
      </c>
      <c r="G230" s="39"/>
      <c r="H230" s="39"/>
      <c r="I230" s="242"/>
      <c r="J230" s="39"/>
      <c r="K230" s="39"/>
      <c r="L230" s="43"/>
      <c r="M230" s="243"/>
      <c r="N230" s="24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167</v>
      </c>
      <c r="AU230" s="16" t="s">
        <v>85</v>
      </c>
    </row>
    <row r="231" s="2" customFormat="1" ht="66.75" customHeight="1">
      <c r="A231" s="37"/>
      <c r="B231" s="38"/>
      <c r="C231" s="257" t="s">
        <v>510</v>
      </c>
      <c r="D231" s="257" t="s">
        <v>249</v>
      </c>
      <c r="E231" s="258" t="s">
        <v>901</v>
      </c>
      <c r="F231" s="259" t="s">
        <v>902</v>
      </c>
      <c r="G231" s="260" t="s">
        <v>362</v>
      </c>
      <c r="H231" s="261">
        <v>1</v>
      </c>
      <c r="I231" s="262"/>
      <c r="J231" s="263">
        <f>ROUND(I231*H231,2)</f>
        <v>0</v>
      </c>
      <c r="K231" s="264"/>
      <c r="L231" s="265"/>
      <c r="M231" s="266" t="s">
        <v>1</v>
      </c>
      <c r="N231" s="267" t="s">
        <v>41</v>
      </c>
      <c r="O231" s="90"/>
      <c r="P231" s="236">
        <f>O231*H231</f>
        <v>0</v>
      </c>
      <c r="Q231" s="236">
        <v>0.078</v>
      </c>
      <c r="R231" s="236">
        <f>Q231*H231</f>
        <v>0.078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252</v>
      </c>
      <c r="AT231" s="238" t="s">
        <v>249</v>
      </c>
      <c r="AU231" s="238" t="s">
        <v>85</v>
      </c>
      <c r="AY231" s="16" t="s">
        <v>158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83</v>
      </c>
      <c r="BK231" s="239">
        <f>ROUND(I231*H231,2)</f>
        <v>0</v>
      </c>
      <c r="BL231" s="16" t="s">
        <v>236</v>
      </c>
      <c r="BM231" s="238" t="s">
        <v>903</v>
      </c>
    </row>
    <row r="232" s="2" customFormat="1">
      <c r="A232" s="37"/>
      <c r="B232" s="38"/>
      <c r="C232" s="39"/>
      <c r="D232" s="240" t="s">
        <v>167</v>
      </c>
      <c r="E232" s="39"/>
      <c r="F232" s="241" t="s">
        <v>902</v>
      </c>
      <c r="G232" s="39"/>
      <c r="H232" s="39"/>
      <c r="I232" s="242"/>
      <c r="J232" s="39"/>
      <c r="K232" s="39"/>
      <c r="L232" s="43"/>
      <c r="M232" s="243"/>
      <c r="N232" s="24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167</v>
      </c>
      <c r="AU232" s="16" t="s">
        <v>85</v>
      </c>
    </row>
    <row r="233" s="2" customFormat="1" ht="44.25" customHeight="1">
      <c r="A233" s="37"/>
      <c r="B233" s="38"/>
      <c r="C233" s="226" t="s">
        <v>514</v>
      </c>
      <c r="D233" s="226" t="s">
        <v>161</v>
      </c>
      <c r="E233" s="227" t="s">
        <v>904</v>
      </c>
      <c r="F233" s="228" t="s">
        <v>905</v>
      </c>
      <c r="G233" s="229" t="s">
        <v>776</v>
      </c>
      <c r="H233" s="230">
        <v>1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0.00088000000000000003</v>
      </c>
      <c r="R233" s="236">
        <f>Q233*H233</f>
        <v>0.00088000000000000003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236</v>
      </c>
      <c r="AT233" s="238" t="s">
        <v>161</v>
      </c>
      <c r="AU233" s="238" t="s">
        <v>85</v>
      </c>
      <c r="AY233" s="16" t="s">
        <v>158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83</v>
      </c>
      <c r="BK233" s="239">
        <f>ROUND(I233*H233,2)</f>
        <v>0</v>
      </c>
      <c r="BL233" s="16" t="s">
        <v>236</v>
      </c>
      <c r="BM233" s="238" t="s">
        <v>906</v>
      </c>
    </row>
    <row r="234" s="2" customFormat="1">
      <c r="A234" s="37"/>
      <c r="B234" s="38"/>
      <c r="C234" s="39"/>
      <c r="D234" s="240" t="s">
        <v>167</v>
      </c>
      <c r="E234" s="39"/>
      <c r="F234" s="241" t="s">
        <v>905</v>
      </c>
      <c r="G234" s="39"/>
      <c r="H234" s="39"/>
      <c r="I234" s="242"/>
      <c r="J234" s="39"/>
      <c r="K234" s="39"/>
      <c r="L234" s="43"/>
      <c r="M234" s="243"/>
      <c r="N234" s="24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167</v>
      </c>
      <c r="AU234" s="16" t="s">
        <v>85</v>
      </c>
    </row>
    <row r="235" s="2" customFormat="1" ht="24.15" customHeight="1">
      <c r="A235" s="37"/>
      <c r="B235" s="38"/>
      <c r="C235" s="226" t="s">
        <v>519</v>
      </c>
      <c r="D235" s="226" t="s">
        <v>161</v>
      </c>
      <c r="E235" s="227" t="s">
        <v>907</v>
      </c>
      <c r="F235" s="228" t="s">
        <v>908</v>
      </c>
      <c r="G235" s="229" t="s">
        <v>776</v>
      </c>
      <c r="H235" s="230">
        <v>1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0.00089999999999999998</v>
      </c>
      <c r="R235" s="236">
        <f>Q235*H235</f>
        <v>0.00089999999999999998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236</v>
      </c>
      <c r="AT235" s="238" t="s">
        <v>161</v>
      </c>
      <c r="AU235" s="238" t="s">
        <v>85</v>
      </c>
      <c r="AY235" s="16" t="s">
        <v>158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83</v>
      </c>
      <c r="BK235" s="239">
        <f>ROUND(I235*H235,2)</f>
        <v>0</v>
      </c>
      <c r="BL235" s="16" t="s">
        <v>236</v>
      </c>
      <c r="BM235" s="238" t="s">
        <v>909</v>
      </c>
    </row>
    <row r="236" s="2" customFormat="1">
      <c r="A236" s="37"/>
      <c r="B236" s="38"/>
      <c r="C236" s="39"/>
      <c r="D236" s="240" t="s">
        <v>167</v>
      </c>
      <c r="E236" s="39"/>
      <c r="F236" s="241" t="s">
        <v>908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167</v>
      </c>
      <c r="AU236" s="16" t="s">
        <v>85</v>
      </c>
    </row>
    <row r="237" s="2" customFormat="1" ht="37.8" customHeight="1">
      <c r="A237" s="37"/>
      <c r="B237" s="38"/>
      <c r="C237" s="226" t="s">
        <v>529</v>
      </c>
      <c r="D237" s="226" t="s">
        <v>161</v>
      </c>
      <c r="E237" s="227" t="s">
        <v>910</v>
      </c>
      <c r="F237" s="228" t="s">
        <v>911</v>
      </c>
      <c r="G237" s="229" t="s">
        <v>776</v>
      </c>
      <c r="H237" s="230">
        <v>1</v>
      </c>
      <c r="I237" s="231"/>
      <c r="J237" s="232">
        <f>ROUND(I237*H237,2)</f>
        <v>0</v>
      </c>
      <c r="K237" s="233"/>
      <c r="L237" s="43"/>
      <c r="M237" s="234" t="s">
        <v>1</v>
      </c>
      <c r="N237" s="235" t="s">
        <v>41</v>
      </c>
      <c r="O237" s="90"/>
      <c r="P237" s="236">
        <f>O237*H237</f>
        <v>0</v>
      </c>
      <c r="Q237" s="236">
        <v>0.0015200000000000001</v>
      </c>
      <c r="R237" s="236">
        <f>Q237*H237</f>
        <v>0.0015200000000000001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236</v>
      </c>
      <c r="AT237" s="238" t="s">
        <v>161</v>
      </c>
      <c r="AU237" s="238" t="s">
        <v>85</v>
      </c>
      <c r="AY237" s="16" t="s">
        <v>158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83</v>
      </c>
      <c r="BK237" s="239">
        <f>ROUND(I237*H237,2)</f>
        <v>0</v>
      </c>
      <c r="BL237" s="16" t="s">
        <v>236</v>
      </c>
      <c r="BM237" s="238" t="s">
        <v>912</v>
      </c>
    </row>
    <row r="238" s="2" customFormat="1">
      <c r="A238" s="37"/>
      <c r="B238" s="38"/>
      <c r="C238" s="39"/>
      <c r="D238" s="240" t="s">
        <v>167</v>
      </c>
      <c r="E238" s="39"/>
      <c r="F238" s="241" t="s">
        <v>911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167</v>
      </c>
      <c r="AU238" s="16" t="s">
        <v>85</v>
      </c>
    </row>
    <row r="239" s="2" customFormat="1" ht="16.5" customHeight="1">
      <c r="A239" s="37"/>
      <c r="B239" s="38"/>
      <c r="C239" s="226" t="s">
        <v>524</v>
      </c>
      <c r="D239" s="226" t="s">
        <v>161</v>
      </c>
      <c r="E239" s="227" t="s">
        <v>913</v>
      </c>
      <c r="F239" s="228" t="s">
        <v>914</v>
      </c>
      <c r="G239" s="229" t="s">
        <v>776</v>
      </c>
      <c r="H239" s="230">
        <v>1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0.00088000000000000003</v>
      </c>
      <c r="R239" s="236">
        <f>Q239*H239</f>
        <v>0.00088000000000000003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236</v>
      </c>
      <c r="AT239" s="238" t="s">
        <v>161</v>
      </c>
      <c r="AU239" s="238" t="s">
        <v>85</v>
      </c>
      <c r="AY239" s="16" t="s">
        <v>158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83</v>
      </c>
      <c r="BK239" s="239">
        <f>ROUND(I239*H239,2)</f>
        <v>0</v>
      </c>
      <c r="BL239" s="16" t="s">
        <v>236</v>
      </c>
      <c r="BM239" s="238" t="s">
        <v>915</v>
      </c>
    </row>
    <row r="240" s="2" customFormat="1">
      <c r="A240" s="37"/>
      <c r="B240" s="38"/>
      <c r="C240" s="39"/>
      <c r="D240" s="240" t="s">
        <v>167</v>
      </c>
      <c r="E240" s="39"/>
      <c r="F240" s="241" t="s">
        <v>914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167</v>
      </c>
      <c r="AU240" s="16" t="s">
        <v>85</v>
      </c>
    </row>
    <row r="241" s="2" customFormat="1" ht="21.75" customHeight="1">
      <c r="A241" s="37"/>
      <c r="B241" s="38"/>
      <c r="C241" s="226" t="s">
        <v>534</v>
      </c>
      <c r="D241" s="226" t="s">
        <v>161</v>
      </c>
      <c r="E241" s="227" t="s">
        <v>916</v>
      </c>
      <c r="F241" s="228" t="s">
        <v>917</v>
      </c>
      <c r="G241" s="229" t="s">
        <v>192</v>
      </c>
      <c r="H241" s="230">
        <v>0.089999999999999997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41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236</v>
      </c>
      <c r="AT241" s="238" t="s">
        <v>161</v>
      </c>
      <c r="AU241" s="238" t="s">
        <v>85</v>
      </c>
      <c r="AY241" s="16" t="s">
        <v>158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83</v>
      </c>
      <c r="BK241" s="239">
        <f>ROUND(I241*H241,2)</f>
        <v>0</v>
      </c>
      <c r="BL241" s="16" t="s">
        <v>236</v>
      </c>
      <c r="BM241" s="238" t="s">
        <v>918</v>
      </c>
    </row>
    <row r="242" s="2" customFormat="1">
      <c r="A242" s="37"/>
      <c r="B242" s="38"/>
      <c r="C242" s="39"/>
      <c r="D242" s="240" t="s">
        <v>167</v>
      </c>
      <c r="E242" s="39"/>
      <c r="F242" s="241" t="s">
        <v>917</v>
      </c>
      <c r="G242" s="39"/>
      <c r="H242" s="39"/>
      <c r="I242" s="242"/>
      <c r="J242" s="39"/>
      <c r="K242" s="39"/>
      <c r="L242" s="43"/>
      <c r="M242" s="243"/>
      <c r="N242" s="24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167</v>
      </c>
      <c r="AU242" s="16" t="s">
        <v>85</v>
      </c>
    </row>
    <row r="243" s="12" customFormat="1" ht="22.8" customHeight="1">
      <c r="A243" s="12"/>
      <c r="B243" s="210"/>
      <c r="C243" s="211"/>
      <c r="D243" s="212" t="s">
        <v>75</v>
      </c>
      <c r="E243" s="224" t="s">
        <v>919</v>
      </c>
      <c r="F243" s="224" t="s">
        <v>920</v>
      </c>
      <c r="G243" s="211"/>
      <c r="H243" s="211"/>
      <c r="I243" s="214"/>
      <c r="J243" s="225">
        <f>BK243</f>
        <v>0</v>
      </c>
      <c r="K243" s="211"/>
      <c r="L243" s="216"/>
      <c r="M243" s="217"/>
      <c r="N243" s="218"/>
      <c r="O243" s="218"/>
      <c r="P243" s="219">
        <f>SUM(P244:P289)</f>
        <v>0</v>
      </c>
      <c r="Q243" s="218"/>
      <c r="R243" s="219">
        <f>SUM(R244:R289)</f>
        <v>0.30484</v>
      </c>
      <c r="S243" s="218"/>
      <c r="T243" s="220">
        <f>SUM(T244:T289)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1" t="s">
        <v>85</v>
      </c>
      <c r="AT243" s="222" t="s">
        <v>75</v>
      </c>
      <c r="AU243" s="222" t="s">
        <v>83</v>
      </c>
      <c r="AY243" s="221" t="s">
        <v>158</v>
      </c>
      <c r="BK243" s="223">
        <f>SUM(BK244:BK289)</f>
        <v>0</v>
      </c>
    </row>
    <row r="244" s="2" customFormat="1" ht="24.15" customHeight="1">
      <c r="A244" s="37"/>
      <c r="B244" s="38"/>
      <c r="C244" s="226" t="s">
        <v>540</v>
      </c>
      <c r="D244" s="226" t="s">
        <v>161</v>
      </c>
      <c r="E244" s="227" t="s">
        <v>921</v>
      </c>
      <c r="F244" s="228" t="s">
        <v>922</v>
      </c>
      <c r="G244" s="229" t="s">
        <v>362</v>
      </c>
      <c r="H244" s="230">
        <v>2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41</v>
      </c>
      <c r="O244" s="90"/>
      <c r="P244" s="236">
        <f>O244*H244</f>
        <v>0</v>
      </c>
      <c r="Q244" s="236">
        <v>0.00067000000000000002</v>
      </c>
      <c r="R244" s="236">
        <f>Q244*H244</f>
        <v>0.0013400000000000001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236</v>
      </c>
      <c r="AT244" s="238" t="s">
        <v>161</v>
      </c>
      <c r="AU244" s="238" t="s">
        <v>85</v>
      </c>
      <c r="AY244" s="16" t="s">
        <v>158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83</v>
      </c>
      <c r="BK244" s="239">
        <f>ROUND(I244*H244,2)</f>
        <v>0</v>
      </c>
      <c r="BL244" s="16" t="s">
        <v>236</v>
      </c>
      <c r="BM244" s="238" t="s">
        <v>923</v>
      </c>
    </row>
    <row r="245" s="2" customFormat="1">
      <c r="A245" s="37"/>
      <c r="B245" s="38"/>
      <c r="C245" s="39"/>
      <c r="D245" s="240" t="s">
        <v>167</v>
      </c>
      <c r="E245" s="39"/>
      <c r="F245" s="241" t="s">
        <v>922</v>
      </c>
      <c r="G245" s="39"/>
      <c r="H245" s="39"/>
      <c r="I245" s="242"/>
      <c r="J245" s="39"/>
      <c r="K245" s="39"/>
      <c r="L245" s="43"/>
      <c r="M245" s="243"/>
      <c r="N245" s="24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167</v>
      </c>
      <c r="AU245" s="16" t="s">
        <v>85</v>
      </c>
    </row>
    <row r="246" s="2" customFormat="1" ht="24.15" customHeight="1">
      <c r="A246" s="37"/>
      <c r="B246" s="38"/>
      <c r="C246" s="226" t="s">
        <v>544</v>
      </c>
      <c r="D246" s="226" t="s">
        <v>161</v>
      </c>
      <c r="E246" s="227" t="s">
        <v>924</v>
      </c>
      <c r="F246" s="228" t="s">
        <v>925</v>
      </c>
      <c r="G246" s="229" t="s">
        <v>362</v>
      </c>
      <c r="H246" s="230">
        <v>2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0.0013799999999999999</v>
      </c>
      <c r="R246" s="236">
        <f>Q246*H246</f>
        <v>0.0027599999999999999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236</v>
      </c>
      <c r="AT246" s="238" t="s">
        <v>161</v>
      </c>
      <c r="AU246" s="238" t="s">
        <v>85</v>
      </c>
      <c r="AY246" s="16" t="s">
        <v>158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83</v>
      </c>
      <c r="BK246" s="239">
        <f>ROUND(I246*H246,2)</f>
        <v>0</v>
      </c>
      <c r="BL246" s="16" t="s">
        <v>236</v>
      </c>
      <c r="BM246" s="238" t="s">
        <v>926</v>
      </c>
    </row>
    <row r="247" s="2" customFormat="1">
      <c r="A247" s="37"/>
      <c r="B247" s="38"/>
      <c r="C247" s="39"/>
      <c r="D247" s="240" t="s">
        <v>167</v>
      </c>
      <c r="E247" s="39"/>
      <c r="F247" s="241" t="s">
        <v>925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167</v>
      </c>
      <c r="AU247" s="16" t="s">
        <v>85</v>
      </c>
    </row>
    <row r="248" s="2" customFormat="1" ht="24.15" customHeight="1">
      <c r="A248" s="37"/>
      <c r="B248" s="38"/>
      <c r="C248" s="226" t="s">
        <v>549</v>
      </c>
      <c r="D248" s="226" t="s">
        <v>161</v>
      </c>
      <c r="E248" s="227" t="s">
        <v>927</v>
      </c>
      <c r="F248" s="228" t="s">
        <v>928</v>
      </c>
      <c r="G248" s="229" t="s">
        <v>362</v>
      </c>
      <c r="H248" s="230">
        <v>4</v>
      </c>
      <c r="I248" s="231"/>
      <c r="J248" s="232">
        <f>ROUND(I248*H248,2)</f>
        <v>0</v>
      </c>
      <c r="K248" s="233"/>
      <c r="L248" s="43"/>
      <c r="M248" s="234" t="s">
        <v>1</v>
      </c>
      <c r="N248" s="235" t="s">
        <v>41</v>
      </c>
      <c r="O248" s="90"/>
      <c r="P248" s="236">
        <f>O248*H248</f>
        <v>0</v>
      </c>
      <c r="Q248" s="236">
        <v>0.0016999999999999999</v>
      </c>
      <c r="R248" s="236">
        <f>Q248*H248</f>
        <v>0.0067999999999999996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236</v>
      </c>
      <c r="AT248" s="238" t="s">
        <v>161</v>
      </c>
      <c r="AU248" s="238" t="s">
        <v>85</v>
      </c>
      <c r="AY248" s="16" t="s">
        <v>158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83</v>
      </c>
      <c r="BK248" s="239">
        <f>ROUND(I248*H248,2)</f>
        <v>0</v>
      </c>
      <c r="BL248" s="16" t="s">
        <v>236</v>
      </c>
      <c r="BM248" s="238" t="s">
        <v>929</v>
      </c>
    </row>
    <row r="249" s="2" customFormat="1">
      <c r="A249" s="37"/>
      <c r="B249" s="38"/>
      <c r="C249" s="39"/>
      <c r="D249" s="240" t="s">
        <v>167</v>
      </c>
      <c r="E249" s="39"/>
      <c r="F249" s="241" t="s">
        <v>928</v>
      </c>
      <c r="G249" s="39"/>
      <c r="H249" s="39"/>
      <c r="I249" s="242"/>
      <c r="J249" s="39"/>
      <c r="K249" s="39"/>
      <c r="L249" s="43"/>
      <c r="M249" s="243"/>
      <c r="N249" s="24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167</v>
      </c>
      <c r="AU249" s="16" t="s">
        <v>85</v>
      </c>
    </row>
    <row r="250" s="2" customFormat="1" ht="24.15" customHeight="1">
      <c r="A250" s="37"/>
      <c r="B250" s="38"/>
      <c r="C250" s="226" t="s">
        <v>553</v>
      </c>
      <c r="D250" s="226" t="s">
        <v>161</v>
      </c>
      <c r="E250" s="227" t="s">
        <v>930</v>
      </c>
      <c r="F250" s="228" t="s">
        <v>931</v>
      </c>
      <c r="G250" s="229" t="s">
        <v>362</v>
      </c>
      <c r="H250" s="230">
        <v>2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0.0024199999999999998</v>
      </c>
      <c r="R250" s="236">
        <f>Q250*H250</f>
        <v>0.0048399999999999997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236</v>
      </c>
      <c r="AT250" s="238" t="s">
        <v>161</v>
      </c>
      <c r="AU250" s="238" t="s">
        <v>85</v>
      </c>
      <c r="AY250" s="16" t="s">
        <v>158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83</v>
      </c>
      <c r="BK250" s="239">
        <f>ROUND(I250*H250,2)</f>
        <v>0</v>
      </c>
      <c r="BL250" s="16" t="s">
        <v>236</v>
      </c>
      <c r="BM250" s="238" t="s">
        <v>932</v>
      </c>
    </row>
    <row r="251" s="2" customFormat="1">
      <c r="A251" s="37"/>
      <c r="B251" s="38"/>
      <c r="C251" s="39"/>
      <c r="D251" s="240" t="s">
        <v>167</v>
      </c>
      <c r="E251" s="39"/>
      <c r="F251" s="241" t="s">
        <v>931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167</v>
      </c>
      <c r="AU251" s="16" t="s">
        <v>85</v>
      </c>
    </row>
    <row r="252" s="2" customFormat="1" ht="24.15" customHeight="1">
      <c r="A252" s="37"/>
      <c r="B252" s="38"/>
      <c r="C252" s="226" t="s">
        <v>558</v>
      </c>
      <c r="D252" s="226" t="s">
        <v>161</v>
      </c>
      <c r="E252" s="227" t="s">
        <v>933</v>
      </c>
      <c r="F252" s="228" t="s">
        <v>934</v>
      </c>
      <c r="G252" s="229" t="s">
        <v>362</v>
      </c>
      <c r="H252" s="230">
        <v>2</v>
      </c>
      <c r="I252" s="231"/>
      <c r="J252" s="232">
        <f>ROUND(I252*H252,2)</f>
        <v>0</v>
      </c>
      <c r="K252" s="233"/>
      <c r="L252" s="43"/>
      <c r="M252" s="234" t="s">
        <v>1</v>
      </c>
      <c r="N252" s="235" t="s">
        <v>41</v>
      </c>
      <c r="O252" s="90"/>
      <c r="P252" s="236">
        <f>O252*H252</f>
        <v>0</v>
      </c>
      <c r="Q252" s="236">
        <v>0.0035000000000000001</v>
      </c>
      <c r="R252" s="236">
        <f>Q252*H252</f>
        <v>0.0070000000000000001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236</v>
      </c>
      <c r="AT252" s="238" t="s">
        <v>161</v>
      </c>
      <c r="AU252" s="238" t="s">
        <v>85</v>
      </c>
      <c r="AY252" s="16" t="s">
        <v>158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83</v>
      </c>
      <c r="BK252" s="239">
        <f>ROUND(I252*H252,2)</f>
        <v>0</v>
      </c>
      <c r="BL252" s="16" t="s">
        <v>236</v>
      </c>
      <c r="BM252" s="238" t="s">
        <v>935</v>
      </c>
    </row>
    <row r="253" s="2" customFormat="1">
      <c r="A253" s="37"/>
      <c r="B253" s="38"/>
      <c r="C253" s="39"/>
      <c r="D253" s="240" t="s">
        <v>167</v>
      </c>
      <c r="E253" s="39"/>
      <c r="F253" s="241" t="s">
        <v>934</v>
      </c>
      <c r="G253" s="39"/>
      <c r="H253" s="39"/>
      <c r="I253" s="242"/>
      <c r="J253" s="39"/>
      <c r="K253" s="39"/>
      <c r="L253" s="43"/>
      <c r="M253" s="243"/>
      <c r="N253" s="24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167</v>
      </c>
      <c r="AU253" s="16" t="s">
        <v>85</v>
      </c>
    </row>
    <row r="254" s="2" customFormat="1" ht="24.15" customHeight="1">
      <c r="A254" s="37"/>
      <c r="B254" s="38"/>
      <c r="C254" s="226" t="s">
        <v>562</v>
      </c>
      <c r="D254" s="226" t="s">
        <v>161</v>
      </c>
      <c r="E254" s="227" t="s">
        <v>936</v>
      </c>
      <c r="F254" s="228" t="s">
        <v>937</v>
      </c>
      <c r="G254" s="229" t="s">
        <v>362</v>
      </c>
      <c r="H254" s="230">
        <v>2</v>
      </c>
      <c r="I254" s="231"/>
      <c r="J254" s="232">
        <f>ROUND(I254*H254,2)</f>
        <v>0</v>
      </c>
      <c r="K254" s="233"/>
      <c r="L254" s="43"/>
      <c r="M254" s="234" t="s">
        <v>1</v>
      </c>
      <c r="N254" s="235" t="s">
        <v>41</v>
      </c>
      <c r="O254" s="90"/>
      <c r="P254" s="236">
        <f>O254*H254</f>
        <v>0</v>
      </c>
      <c r="Q254" s="236">
        <v>0.0048199999999999996</v>
      </c>
      <c r="R254" s="236">
        <f>Q254*H254</f>
        <v>0.0096399999999999993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236</v>
      </c>
      <c r="AT254" s="238" t="s">
        <v>161</v>
      </c>
      <c r="AU254" s="238" t="s">
        <v>85</v>
      </c>
      <c r="AY254" s="16" t="s">
        <v>158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83</v>
      </c>
      <c r="BK254" s="239">
        <f>ROUND(I254*H254,2)</f>
        <v>0</v>
      </c>
      <c r="BL254" s="16" t="s">
        <v>236</v>
      </c>
      <c r="BM254" s="238" t="s">
        <v>938</v>
      </c>
    </row>
    <row r="255" s="2" customFormat="1">
      <c r="A255" s="37"/>
      <c r="B255" s="38"/>
      <c r="C255" s="39"/>
      <c r="D255" s="240" t="s">
        <v>167</v>
      </c>
      <c r="E255" s="39"/>
      <c r="F255" s="241" t="s">
        <v>937</v>
      </c>
      <c r="G255" s="39"/>
      <c r="H255" s="39"/>
      <c r="I255" s="242"/>
      <c r="J255" s="39"/>
      <c r="K255" s="39"/>
      <c r="L255" s="43"/>
      <c r="M255" s="243"/>
      <c r="N255" s="24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167</v>
      </c>
      <c r="AU255" s="16" t="s">
        <v>85</v>
      </c>
    </row>
    <row r="256" s="2" customFormat="1" ht="24.15" customHeight="1">
      <c r="A256" s="37"/>
      <c r="B256" s="38"/>
      <c r="C256" s="226" t="s">
        <v>567</v>
      </c>
      <c r="D256" s="226" t="s">
        <v>161</v>
      </c>
      <c r="E256" s="227" t="s">
        <v>939</v>
      </c>
      <c r="F256" s="228" t="s">
        <v>940</v>
      </c>
      <c r="G256" s="229" t="s">
        <v>362</v>
      </c>
      <c r="H256" s="230">
        <v>1</v>
      </c>
      <c r="I256" s="231"/>
      <c r="J256" s="232">
        <f>ROUND(I256*H256,2)</f>
        <v>0</v>
      </c>
      <c r="K256" s="233"/>
      <c r="L256" s="43"/>
      <c r="M256" s="234" t="s">
        <v>1</v>
      </c>
      <c r="N256" s="235" t="s">
        <v>41</v>
      </c>
      <c r="O256" s="90"/>
      <c r="P256" s="236">
        <f>O256*H256</f>
        <v>0</v>
      </c>
      <c r="Q256" s="236">
        <v>0.15668000000000001</v>
      </c>
      <c r="R256" s="236">
        <f>Q256*H256</f>
        <v>0.15668000000000001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236</v>
      </c>
      <c r="AT256" s="238" t="s">
        <v>161</v>
      </c>
      <c r="AU256" s="238" t="s">
        <v>85</v>
      </c>
      <c r="AY256" s="16" t="s">
        <v>158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83</v>
      </c>
      <c r="BK256" s="239">
        <f>ROUND(I256*H256,2)</f>
        <v>0</v>
      </c>
      <c r="BL256" s="16" t="s">
        <v>236</v>
      </c>
      <c r="BM256" s="238" t="s">
        <v>941</v>
      </c>
    </row>
    <row r="257" s="2" customFormat="1">
      <c r="A257" s="37"/>
      <c r="B257" s="38"/>
      <c r="C257" s="39"/>
      <c r="D257" s="240" t="s">
        <v>167</v>
      </c>
      <c r="E257" s="39"/>
      <c r="F257" s="241" t="s">
        <v>940</v>
      </c>
      <c r="G257" s="39"/>
      <c r="H257" s="39"/>
      <c r="I257" s="242"/>
      <c r="J257" s="39"/>
      <c r="K257" s="39"/>
      <c r="L257" s="43"/>
      <c r="M257" s="243"/>
      <c r="N257" s="24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167</v>
      </c>
      <c r="AU257" s="16" t="s">
        <v>85</v>
      </c>
    </row>
    <row r="258" s="2" customFormat="1" ht="24.15" customHeight="1">
      <c r="A258" s="37"/>
      <c r="B258" s="38"/>
      <c r="C258" s="226" t="s">
        <v>571</v>
      </c>
      <c r="D258" s="226" t="s">
        <v>161</v>
      </c>
      <c r="E258" s="227" t="s">
        <v>942</v>
      </c>
      <c r="F258" s="228" t="s">
        <v>943</v>
      </c>
      <c r="G258" s="229" t="s">
        <v>362</v>
      </c>
      <c r="H258" s="230">
        <v>1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41</v>
      </c>
      <c r="O258" s="90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236</v>
      </c>
      <c r="AT258" s="238" t="s">
        <v>161</v>
      </c>
      <c r="AU258" s="238" t="s">
        <v>85</v>
      </c>
      <c r="AY258" s="16" t="s">
        <v>158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83</v>
      </c>
      <c r="BK258" s="239">
        <f>ROUND(I258*H258,2)</f>
        <v>0</v>
      </c>
      <c r="BL258" s="16" t="s">
        <v>236</v>
      </c>
      <c r="BM258" s="238" t="s">
        <v>944</v>
      </c>
    </row>
    <row r="259" s="2" customFormat="1">
      <c r="A259" s="37"/>
      <c r="B259" s="38"/>
      <c r="C259" s="39"/>
      <c r="D259" s="240" t="s">
        <v>167</v>
      </c>
      <c r="E259" s="39"/>
      <c r="F259" s="241" t="s">
        <v>943</v>
      </c>
      <c r="G259" s="39"/>
      <c r="H259" s="39"/>
      <c r="I259" s="242"/>
      <c r="J259" s="39"/>
      <c r="K259" s="39"/>
      <c r="L259" s="43"/>
      <c r="M259" s="243"/>
      <c r="N259" s="24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167</v>
      </c>
      <c r="AU259" s="16" t="s">
        <v>85</v>
      </c>
    </row>
    <row r="260" s="2" customFormat="1" ht="33" customHeight="1">
      <c r="A260" s="37"/>
      <c r="B260" s="38"/>
      <c r="C260" s="226" t="s">
        <v>575</v>
      </c>
      <c r="D260" s="226" t="s">
        <v>161</v>
      </c>
      <c r="E260" s="227" t="s">
        <v>945</v>
      </c>
      <c r="F260" s="228" t="s">
        <v>946</v>
      </c>
      <c r="G260" s="229" t="s">
        <v>362</v>
      </c>
      <c r="H260" s="230">
        <v>1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41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236</v>
      </c>
      <c r="AT260" s="238" t="s">
        <v>161</v>
      </c>
      <c r="AU260" s="238" t="s">
        <v>85</v>
      </c>
      <c r="AY260" s="16" t="s">
        <v>158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83</v>
      </c>
      <c r="BK260" s="239">
        <f>ROUND(I260*H260,2)</f>
        <v>0</v>
      </c>
      <c r="BL260" s="16" t="s">
        <v>236</v>
      </c>
      <c r="BM260" s="238" t="s">
        <v>947</v>
      </c>
    </row>
    <row r="261" s="2" customFormat="1">
      <c r="A261" s="37"/>
      <c r="B261" s="38"/>
      <c r="C261" s="39"/>
      <c r="D261" s="240" t="s">
        <v>167</v>
      </c>
      <c r="E261" s="39"/>
      <c r="F261" s="241" t="s">
        <v>946</v>
      </c>
      <c r="G261" s="39"/>
      <c r="H261" s="39"/>
      <c r="I261" s="242"/>
      <c r="J261" s="39"/>
      <c r="K261" s="39"/>
      <c r="L261" s="43"/>
      <c r="M261" s="243"/>
      <c r="N261" s="24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167</v>
      </c>
      <c r="AU261" s="16" t="s">
        <v>85</v>
      </c>
    </row>
    <row r="262" s="2" customFormat="1" ht="37.8" customHeight="1">
      <c r="A262" s="37"/>
      <c r="B262" s="38"/>
      <c r="C262" s="226" t="s">
        <v>580</v>
      </c>
      <c r="D262" s="226" t="s">
        <v>161</v>
      </c>
      <c r="E262" s="227" t="s">
        <v>948</v>
      </c>
      <c r="F262" s="228" t="s">
        <v>949</v>
      </c>
      <c r="G262" s="229" t="s">
        <v>776</v>
      </c>
      <c r="H262" s="230">
        <v>1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41</v>
      </c>
      <c r="O262" s="90"/>
      <c r="P262" s="236">
        <f>O262*H262</f>
        <v>0</v>
      </c>
      <c r="Q262" s="236">
        <v>0.06087</v>
      </c>
      <c r="R262" s="236">
        <f>Q262*H262</f>
        <v>0.06087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236</v>
      </c>
      <c r="AT262" s="238" t="s">
        <v>161</v>
      </c>
      <c r="AU262" s="238" t="s">
        <v>85</v>
      </c>
      <c r="AY262" s="16" t="s">
        <v>158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83</v>
      </c>
      <c r="BK262" s="239">
        <f>ROUND(I262*H262,2)</f>
        <v>0</v>
      </c>
      <c r="BL262" s="16" t="s">
        <v>236</v>
      </c>
      <c r="BM262" s="238" t="s">
        <v>950</v>
      </c>
    </row>
    <row r="263" s="2" customFormat="1">
      <c r="A263" s="37"/>
      <c r="B263" s="38"/>
      <c r="C263" s="39"/>
      <c r="D263" s="240" t="s">
        <v>167</v>
      </c>
      <c r="E263" s="39"/>
      <c r="F263" s="241" t="s">
        <v>949</v>
      </c>
      <c r="G263" s="39"/>
      <c r="H263" s="39"/>
      <c r="I263" s="242"/>
      <c r="J263" s="39"/>
      <c r="K263" s="39"/>
      <c r="L263" s="43"/>
      <c r="M263" s="243"/>
      <c r="N263" s="24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167</v>
      </c>
      <c r="AU263" s="16" t="s">
        <v>85</v>
      </c>
    </row>
    <row r="264" s="2" customFormat="1" ht="24.15" customHeight="1">
      <c r="A264" s="37"/>
      <c r="B264" s="38"/>
      <c r="C264" s="226" t="s">
        <v>584</v>
      </c>
      <c r="D264" s="226" t="s">
        <v>161</v>
      </c>
      <c r="E264" s="227" t="s">
        <v>951</v>
      </c>
      <c r="F264" s="228" t="s">
        <v>952</v>
      </c>
      <c r="G264" s="229" t="s">
        <v>362</v>
      </c>
      <c r="H264" s="230">
        <v>1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0.00075000000000000002</v>
      </c>
      <c r="R264" s="236">
        <f>Q264*H264</f>
        <v>0.00075000000000000002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236</v>
      </c>
      <c r="AT264" s="238" t="s">
        <v>161</v>
      </c>
      <c r="AU264" s="238" t="s">
        <v>85</v>
      </c>
      <c r="AY264" s="16" t="s">
        <v>158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83</v>
      </c>
      <c r="BK264" s="239">
        <f>ROUND(I264*H264,2)</f>
        <v>0</v>
      </c>
      <c r="BL264" s="16" t="s">
        <v>236</v>
      </c>
      <c r="BM264" s="238" t="s">
        <v>953</v>
      </c>
    </row>
    <row r="265" s="2" customFormat="1">
      <c r="A265" s="37"/>
      <c r="B265" s="38"/>
      <c r="C265" s="39"/>
      <c r="D265" s="240" t="s">
        <v>167</v>
      </c>
      <c r="E265" s="39"/>
      <c r="F265" s="241" t="s">
        <v>952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167</v>
      </c>
      <c r="AU265" s="16" t="s">
        <v>85</v>
      </c>
    </row>
    <row r="266" s="2" customFormat="1" ht="16.5" customHeight="1">
      <c r="A266" s="37"/>
      <c r="B266" s="38"/>
      <c r="C266" s="226" t="s">
        <v>587</v>
      </c>
      <c r="D266" s="226" t="s">
        <v>161</v>
      </c>
      <c r="E266" s="227" t="s">
        <v>954</v>
      </c>
      <c r="F266" s="228" t="s">
        <v>955</v>
      </c>
      <c r="G266" s="229" t="s">
        <v>362</v>
      </c>
      <c r="H266" s="230">
        <v>1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41</v>
      </c>
      <c r="O266" s="90"/>
      <c r="P266" s="236">
        <f>O266*H266</f>
        <v>0</v>
      </c>
      <c r="Q266" s="236">
        <v>0.0049399999999999999</v>
      </c>
      <c r="R266" s="236">
        <f>Q266*H266</f>
        <v>0.0049399999999999999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236</v>
      </c>
      <c r="AT266" s="238" t="s">
        <v>161</v>
      </c>
      <c r="AU266" s="238" t="s">
        <v>85</v>
      </c>
      <c r="AY266" s="16" t="s">
        <v>158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83</v>
      </c>
      <c r="BK266" s="239">
        <f>ROUND(I266*H266,2)</f>
        <v>0</v>
      </c>
      <c r="BL266" s="16" t="s">
        <v>236</v>
      </c>
      <c r="BM266" s="238" t="s">
        <v>956</v>
      </c>
    </row>
    <row r="267" s="2" customFormat="1">
      <c r="A267" s="37"/>
      <c r="B267" s="38"/>
      <c r="C267" s="39"/>
      <c r="D267" s="240" t="s">
        <v>167</v>
      </c>
      <c r="E267" s="39"/>
      <c r="F267" s="241" t="s">
        <v>955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167</v>
      </c>
      <c r="AU267" s="16" t="s">
        <v>85</v>
      </c>
    </row>
    <row r="268" s="2" customFormat="1" ht="16.5" customHeight="1">
      <c r="A268" s="37"/>
      <c r="B268" s="38"/>
      <c r="C268" s="226" t="s">
        <v>591</v>
      </c>
      <c r="D268" s="226" t="s">
        <v>161</v>
      </c>
      <c r="E268" s="227" t="s">
        <v>957</v>
      </c>
      <c r="F268" s="228" t="s">
        <v>958</v>
      </c>
      <c r="G268" s="229" t="s">
        <v>362</v>
      </c>
      <c r="H268" s="230">
        <v>1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6.9999999999999994E-05</v>
      </c>
      <c r="R268" s="236">
        <f>Q268*H268</f>
        <v>6.9999999999999994E-05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236</v>
      </c>
      <c r="AT268" s="238" t="s">
        <v>161</v>
      </c>
      <c r="AU268" s="238" t="s">
        <v>85</v>
      </c>
      <c r="AY268" s="16" t="s">
        <v>158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83</v>
      </c>
      <c r="BK268" s="239">
        <f>ROUND(I268*H268,2)</f>
        <v>0</v>
      </c>
      <c r="BL268" s="16" t="s">
        <v>236</v>
      </c>
      <c r="BM268" s="238" t="s">
        <v>959</v>
      </c>
    </row>
    <row r="269" s="2" customFormat="1">
      <c r="A269" s="37"/>
      <c r="B269" s="38"/>
      <c r="C269" s="39"/>
      <c r="D269" s="240" t="s">
        <v>167</v>
      </c>
      <c r="E269" s="39"/>
      <c r="F269" s="241" t="s">
        <v>958</v>
      </c>
      <c r="G269" s="39"/>
      <c r="H269" s="39"/>
      <c r="I269" s="242"/>
      <c r="J269" s="39"/>
      <c r="K269" s="39"/>
      <c r="L269" s="43"/>
      <c r="M269" s="243"/>
      <c r="N269" s="24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167</v>
      </c>
      <c r="AU269" s="16" t="s">
        <v>85</v>
      </c>
    </row>
    <row r="270" s="2" customFormat="1" ht="16.5" customHeight="1">
      <c r="A270" s="37"/>
      <c r="B270" s="38"/>
      <c r="C270" s="226" t="s">
        <v>596</v>
      </c>
      <c r="D270" s="226" t="s">
        <v>161</v>
      </c>
      <c r="E270" s="227" t="s">
        <v>960</v>
      </c>
      <c r="F270" s="228" t="s">
        <v>961</v>
      </c>
      <c r="G270" s="229" t="s">
        <v>362</v>
      </c>
      <c r="H270" s="230">
        <v>1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6.9999999999999994E-05</v>
      </c>
      <c r="R270" s="236">
        <f>Q270*H270</f>
        <v>6.9999999999999994E-05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236</v>
      </c>
      <c r="AT270" s="238" t="s">
        <v>161</v>
      </c>
      <c r="AU270" s="238" t="s">
        <v>85</v>
      </c>
      <c r="AY270" s="16" t="s">
        <v>158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83</v>
      </c>
      <c r="BK270" s="239">
        <f>ROUND(I270*H270,2)</f>
        <v>0</v>
      </c>
      <c r="BL270" s="16" t="s">
        <v>236</v>
      </c>
      <c r="BM270" s="238" t="s">
        <v>962</v>
      </c>
    </row>
    <row r="271" s="2" customFormat="1">
      <c r="A271" s="37"/>
      <c r="B271" s="38"/>
      <c r="C271" s="39"/>
      <c r="D271" s="240" t="s">
        <v>167</v>
      </c>
      <c r="E271" s="39"/>
      <c r="F271" s="241" t="s">
        <v>961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167</v>
      </c>
      <c r="AU271" s="16" t="s">
        <v>85</v>
      </c>
    </row>
    <row r="272" s="2" customFormat="1" ht="16.5" customHeight="1">
      <c r="A272" s="37"/>
      <c r="B272" s="38"/>
      <c r="C272" s="226" t="s">
        <v>600</v>
      </c>
      <c r="D272" s="226" t="s">
        <v>161</v>
      </c>
      <c r="E272" s="227" t="s">
        <v>963</v>
      </c>
      <c r="F272" s="228" t="s">
        <v>964</v>
      </c>
      <c r="G272" s="229" t="s">
        <v>362</v>
      </c>
      <c r="H272" s="230">
        <v>2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6.9999999999999994E-05</v>
      </c>
      <c r="R272" s="236">
        <f>Q272*H272</f>
        <v>0.00013999999999999999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236</v>
      </c>
      <c r="AT272" s="238" t="s">
        <v>161</v>
      </c>
      <c r="AU272" s="238" t="s">
        <v>85</v>
      </c>
      <c r="AY272" s="16" t="s">
        <v>158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83</v>
      </c>
      <c r="BK272" s="239">
        <f>ROUND(I272*H272,2)</f>
        <v>0</v>
      </c>
      <c r="BL272" s="16" t="s">
        <v>236</v>
      </c>
      <c r="BM272" s="238" t="s">
        <v>965</v>
      </c>
    </row>
    <row r="273" s="2" customFormat="1">
      <c r="A273" s="37"/>
      <c r="B273" s="38"/>
      <c r="C273" s="39"/>
      <c r="D273" s="240" t="s">
        <v>167</v>
      </c>
      <c r="E273" s="39"/>
      <c r="F273" s="241" t="s">
        <v>964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167</v>
      </c>
      <c r="AU273" s="16" t="s">
        <v>85</v>
      </c>
    </row>
    <row r="274" s="2" customFormat="1" ht="16.5" customHeight="1">
      <c r="A274" s="37"/>
      <c r="B274" s="38"/>
      <c r="C274" s="226" t="s">
        <v>604</v>
      </c>
      <c r="D274" s="226" t="s">
        <v>161</v>
      </c>
      <c r="E274" s="227" t="s">
        <v>966</v>
      </c>
      <c r="F274" s="228" t="s">
        <v>967</v>
      </c>
      <c r="G274" s="229" t="s">
        <v>362</v>
      </c>
      <c r="H274" s="230">
        <v>2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41</v>
      </c>
      <c r="O274" s="90"/>
      <c r="P274" s="236">
        <f>O274*H274</f>
        <v>0</v>
      </c>
      <c r="Q274" s="236">
        <v>6.9999999999999994E-05</v>
      </c>
      <c r="R274" s="236">
        <f>Q274*H274</f>
        <v>0.00013999999999999999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236</v>
      </c>
      <c r="AT274" s="238" t="s">
        <v>161</v>
      </c>
      <c r="AU274" s="238" t="s">
        <v>85</v>
      </c>
      <c r="AY274" s="16" t="s">
        <v>158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83</v>
      </c>
      <c r="BK274" s="239">
        <f>ROUND(I274*H274,2)</f>
        <v>0</v>
      </c>
      <c r="BL274" s="16" t="s">
        <v>236</v>
      </c>
      <c r="BM274" s="238" t="s">
        <v>968</v>
      </c>
    </row>
    <row r="275" s="2" customFormat="1">
      <c r="A275" s="37"/>
      <c r="B275" s="38"/>
      <c r="C275" s="39"/>
      <c r="D275" s="240" t="s">
        <v>167</v>
      </c>
      <c r="E275" s="39"/>
      <c r="F275" s="241" t="s">
        <v>967</v>
      </c>
      <c r="G275" s="39"/>
      <c r="H275" s="39"/>
      <c r="I275" s="242"/>
      <c r="J275" s="39"/>
      <c r="K275" s="39"/>
      <c r="L275" s="43"/>
      <c r="M275" s="243"/>
      <c r="N275" s="24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167</v>
      </c>
      <c r="AU275" s="16" t="s">
        <v>85</v>
      </c>
    </row>
    <row r="276" s="2" customFormat="1" ht="24.15" customHeight="1">
      <c r="A276" s="37"/>
      <c r="B276" s="38"/>
      <c r="C276" s="226" t="s">
        <v>607</v>
      </c>
      <c r="D276" s="226" t="s">
        <v>161</v>
      </c>
      <c r="E276" s="227" t="s">
        <v>969</v>
      </c>
      <c r="F276" s="228" t="s">
        <v>970</v>
      </c>
      <c r="G276" s="229" t="s">
        <v>362</v>
      </c>
      <c r="H276" s="230">
        <v>1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0.00021000000000000001</v>
      </c>
      <c r="R276" s="236">
        <f>Q276*H276</f>
        <v>0.00021000000000000001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236</v>
      </c>
      <c r="AT276" s="238" t="s">
        <v>161</v>
      </c>
      <c r="AU276" s="238" t="s">
        <v>85</v>
      </c>
      <c r="AY276" s="16" t="s">
        <v>158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83</v>
      </c>
      <c r="BK276" s="239">
        <f>ROUND(I276*H276,2)</f>
        <v>0</v>
      </c>
      <c r="BL276" s="16" t="s">
        <v>236</v>
      </c>
      <c r="BM276" s="238" t="s">
        <v>971</v>
      </c>
    </row>
    <row r="277" s="2" customFormat="1">
      <c r="A277" s="37"/>
      <c r="B277" s="38"/>
      <c r="C277" s="39"/>
      <c r="D277" s="240" t="s">
        <v>167</v>
      </c>
      <c r="E277" s="39"/>
      <c r="F277" s="241" t="s">
        <v>970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167</v>
      </c>
      <c r="AU277" s="16" t="s">
        <v>85</v>
      </c>
    </row>
    <row r="278" s="2" customFormat="1" ht="24.15" customHeight="1">
      <c r="A278" s="37"/>
      <c r="B278" s="38"/>
      <c r="C278" s="226" t="s">
        <v>611</v>
      </c>
      <c r="D278" s="226" t="s">
        <v>161</v>
      </c>
      <c r="E278" s="227" t="s">
        <v>972</v>
      </c>
      <c r="F278" s="228" t="s">
        <v>973</v>
      </c>
      <c r="G278" s="229" t="s">
        <v>362</v>
      </c>
      <c r="H278" s="230">
        <v>1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41</v>
      </c>
      <c r="O278" s="90"/>
      <c r="P278" s="236">
        <f>O278*H278</f>
        <v>0</v>
      </c>
      <c r="Q278" s="236">
        <v>0.00055000000000000003</v>
      </c>
      <c r="R278" s="236">
        <f>Q278*H278</f>
        <v>0.00055000000000000003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236</v>
      </c>
      <c r="AT278" s="238" t="s">
        <v>161</v>
      </c>
      <c r="AU278" s="238" t="s">
        <v>85</v>
      </c>
      <c r="AY278" s="16" t="s">
        <v>158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83</v>
      </c>
      <c r="BK278" s="239">
        <f>ROUND(I278*H278,2)</f>
        <v>0</v>
      </c>
      <c r="BL278" s="16" t="s">
        <v>236</v>
      </c>
      <c r="BM278" s="238" t="s">
        <v>974</v>
      </c>
    </row>
    <row r="279" s="2" customFormat="1">
      <c r="A279" s="37"/>
      <c r="B279" s="38"/>
      <c r="C279" s="39"/>
      <c r="D279" s="240" t="s">
        <v>167</v>
      </c>
      <c r="E279" s="39"/>
      <c r="F279" s="241" t="s">
        <v>973</v>
      </c>
      <c r="G279" s="39"/>
      <c r="H279" s="39"/>
      <c r="I279" s="242"/>
      <c r="J279" s="39"/>
      <c r="K279" s="39"/>
      <c r="L279" s="43"/>
      <c r="M279" s="243"/>
      <c r="N279" s="24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167</v>
      </c>
      <c r="AU279" s="16" t="s">
        <v>85</v>
      </c>
    </row>
    <row r="280" s="2" customFormat="1" ht="33" customHeight="1">
      <c r="A280" s="37"/>
      <c r="B280" s="38"/>
      <c r="C280" s="226" t="s">
        <v>614</v>
      </c>
      <c r="D280" s="226" t="s">
        <v>161</v>
      </c>
      <c r="E280" s="227" t="s">
        <v>975</v>
      </c>
      <c r="F280" s="228" t="s">
        <v>976</v>
      </c>
      <c r="G280" s="229" t="s">
        <v>776</v>
      </c>
      <c r="H280" s="230">
        <v>2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0.02402</v>
      </c>
      <c r="R280" s="236">
        <f>Q280*H280</f>
        <v>0.048039999999999999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236</v>
      </c>
      <c r="AT280" s="238" t="s">
        <v>161</v>
      </c>
      <c r="AU280" s="238" t="s">
        <v>85</v>
      </c>
      <c r="AY280" s="16" t="s">
        <v>158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83</v>
      </c>
      <c r="BK280" s="239">
        <f>ROUND(I280*H280,2)</f>
        <v>0</v>
      </c>
      <c r="BL280" s="16" t="s">
        <v>236</v>
      </c>
      <c r="BM280" s="238" t="s">
        <v>977</v>
      </c>
    </row>
    <row r="281" s="2" customFormat="1">
      <c r="A281" s="37"/>
      <c r="B281" s="38"/>
      <c r="C281" s="39"/>
      <c r="D281" s="240" t="s">
        <v>167</v>
      </c>
      <c r="E281" s="39"/>
      <c r="F281" s="241" t="s">
        <v>976</v>
      </c>
      <c r="G281" s="39"/>
      <c r="H281" s="39"/>
      <c r="I281" s="242"/>
      <c r="J281" s="39"/>
      <c r="K281" s="39"/>
      <c r="L281" s="43"/>
      <c r="M281" s="243"/>
      <c r="N281" s="24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167</v>
      </c>
      <c r="AU281" s="16" t="s">
        <v>85</v>
      </c>
    </row>
    <row r="282" s="2" customFormat="1" ht="24.15" customHeight="1">
      <c r="A282" s="37"/>
      <c r="B282" s="38"/>
      <c r="C282" s="226" t="s">
        <v>618</v>
      </c>
      <c r="D282" s="226" t="s">
        <v>161</v>
      </c>
      <c r="E282" s="227" t="s">
        <v>978</v>
      </c>
      <c r="F282" s="228" t="s">
        <v>979</v>
      </c>
      <c r="G282" s="229" t="s">
        <v>776</v>
      </c>
      <c r="H282" s="230">
        <v>2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41</v>
      </c>
      <c r="O282" s="90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236</v>
      </c>
      <c r="AT282" s="238" t="s">
        <v>161</v>
      </c>
      <c r="AU282" s="238" t="s">
        <v>85</v>
      </c>
      <c r="AY282" s="16" t="s">
        <v>158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83</v>
      </c>
      <c r="BK282" s="239">
        <f>ROUND(I282*H282,2)</f>
        <v>0</v>
      </c>
      <c r="BL282" s="16" t="s">
        <v>236</v>
      </c>
      <c r="BM282" s="238" t="s">
        <v>980</v>
      </c>
    </row>
    <row r="283" s="2" customFormat="1">
      <c r="A283" s="37"/>
      <c r="B283" s="38"/>
      <c r="C283" s="39"/>
      <c r="D283" s="240" t="s">
        <v>167</v>
      </c>
      <c r="E283" s="39"/>
      <c r="F283" s="241" t="s">
        <v>979</v>
      </c>
      <c r="G283" s="39"/>
      <c r="H283" s="39"/>
      <c r="I283" s="242"/>
      <c r="J283" s="39"/>
      <c r="K283" s="39"/>
      <c r="L283" s="43"/>
      <c r="M283" s="243"/>
      <c r="N283" s="24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167</v>
      </c>
      <c r="AU283" s="16" t="s">
        <v>85</v>
      </c>
    </row>
    <row r="284" s="2" customFormat="1" ht="16.5" customHeight="1">
      <c r="A284" s="37"/>
      <c r="B284" s="38"/>
      <c r="C284" s="226" t="s">
        <v>624</v>
      </c>
      <c r="D284" s="226" t="s">
        <v>161</v>
      </c>
      <c r="E284" s="227" t="s">
        <v>981</v>
      </c>
      <c r="F284" s="228" t="s">
        <v>982</v>
      </c>
      <c r="G284" s="229" t="s">
        <v>776</v>
      </c>
      <c r="H284" s="230">
        <v>1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236</v>
      </c>
      <c r="AT284" s="238" t="s">
        <v>161</v>
      </c>
      <c r="AU284" s="238" t="s">
        <v>85</v>
      </c>
      <c r="AY284" s="16" t="s">
        <v>158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83</v>
      </c>
      <c r="BK284" s="239">
        <f>ROUND(I284*H284,2)</f>
        <v>0</v>
      </c>
      <c r="BL284" s="16" t="s">
        <v>236</v>
      </c>
      <c r="BM284" s="238" t="s">
        <v>983</v>
      </c>
    </row>
    <row r="285" s="2" customFormat="1">
      <c r="A285" s="37"/>
      <c r="B285" s="38"/>
      <c r="C285" s="39"/>
      <c r="D285" s="240" t="s">
        <v>167</v>
      </c>
      <c r="E285" s="39"/>
      <c r="F285" s="241" t="s">
        <v>982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167</v>
      </c>
      <c r="AU285" s="16" t="s">
        <v>85</v>
      </c>
    </row>
    <row r="286" s="2" customFormat="1" ht="24.15" customHeight="1">
      <c r="A286" s="37"/>
      <c r="B286" s="38"/>
      <c r="C286" s="226" t="s">
        <v>628</v>
      </c>
      <c r="D286" s="226" t="s">
        <v>161</v>
      </c>
      <c r="E286" s="227" t="s">
        <v>984</v>
      </c>
      <c r="F286" s="228" t="s">
        <v>985</v>
      </c>
      <c r="G286" s="229" t="s">
        <v>192</v>
      </c>
      <c r="H286" s="230">
        <v>0.38200000000000001</v>
      </c>
      <c r="I286" s="231"/>
      <c r="J286" s="232">
        <f>ROUND(I286*H286,2)</f>
        <v>0</v>
      </c>
      <c r="K286" s="233"/>
      <c r="L286" s="43"/>
      <c r="M286" s="234" t="s">
        <v>1</v>
      </c>
      <c r="N286" s="235" t="s">
        <v>41</v>
      </c>
      <c r="O286" s="90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236</v>
      </c>
      <c r="AT286" s="238" t="s">
        <v>161</v>
      </c>
      <c r="AU286" s="238" t="s">
        <v>85</v>
      </c>
      <c r="AY286" s="16" t="s">
        <v>158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83</v>
      </c>
      <c r="BK286" s="239">
        <f>ROUND(I286*H286,2)</f>
        <v>0</v>
      </c>
      <c r="BL286" s="16" t="s">
        <v>236</v>
      </c>
      <c r="BM286" s="238" t="s">
        <v>986</v>
      </c>
    </row>
    <row r="287" s="2" customFormat="1">
      <c r="A287" s="37"/>
      <c r="B287" s="38"/>
      <c r="C287" s="39"/>
      <c r="D287" s="240" t="s">
        <v>167</v>
      </c>
      <c r="E287" s="39"/>
      <c r="F287" s="241" t="s">
        <v>985</v>
      </c>
      <c r="G287" s="39"/>
      <c r="H287" s="39"/>
      <c r="I287" s="242"/>
      <c r="J287" s="39"/>
      <c r="K287" s="39"/>
      <c r="L287" s="43"/>
      <c r="M287" s="243"/>
      <c r="N287" s="24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167</v>
      </c>
      <c r="AU287" s="16" t="s">
        <v>85</v>
      </c>
    </row>
    <row r="288" s="2" customFormat="1" ht="21.75" customHeight="1">
      <c r="A288" s="37"/>
      <c r="B288" s="38"/>
      <c r="C288" s="226" t="s">
        <v>631</v>
      </c>
      <c r="D288" s="226" t="s">
        <v>161</v>
      </c>
      <c r="E288" s="227" t="s">
        <v>987</v>
      </c>
      <c r="F288" s="228" t="s">
        <v>988</v>
      </c>
      <c r="G288" s="229" t="s">
        <v>192</v>
      </c>
      <c r="H288" s="230">
        <v>0.30499999999999999</v>
      </c>
      <c r="I288" s="231"/>
      <c r="J288" s="232">
        <f>ROUND(I288*H288,2)</f>
        <v>0</v>
      </c>
      <c r="K288" s="233"/>
      <c r="L288" s="43"/>
      <c r="M288" s="234" t="s">
        <v>1</v>
      </c>
      <c r="N288" s="235" t="s">
        <v>41</v>
      </c>
      <c r="O288" s="90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236</v>
      </c>
      <c r="AT288" s="238" t="s">
        <v>161</v>
      </c>
      <c r="AU288" s="238" t="s">
        <v>85</v>
      </c>
      <c r="AY288" s="16" t="s">
        <v>158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83</v>
      </c>
      <c r="BK288" s="239">
        <f>ROUND(I288*H288,2)</f>
        <v>0</v>
      </c>
      <c r="BL288" s="16" t="s">
        <v>236</v>
      </c>
      <c r="BM288" s="238" t="s">
        <v>989</v>
      </c>
    </row>
    <row r="289" s="2" customFormat="1">
      <c r="A289" s="37"/>
      <c r="B289" s="38"/>
      <c r="C289" s="39"/>
      <c r="D289" s="240" t="s">
        <v>167</v>
      </c>
      <c r="E289" s="39"/>
      <c r="F289" s="241" t="s">
        <v>988</v>
      </c>
      <c r="G289" s="39"/>
      <c r="H289" s="39"/>
      <c r="I289" s="242"/>
      <c r="J289" s="39"/>
      <c r="K289" s="39"/>
      <c r="L289" s="43"/>
      <c r="M289" s="243"/>
      <c r="N289" s="24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167</v>
      </c>
      <c r="AU289" s="16" t="s">
        <v>85</v>
      </c>
    </row>
    <row r="290" s="12" customFormat="1" ht="22.8" customHeight="1">
      <c r="A290" s="12"/>
      <c r="B290" s="210"/>
      <c r="C290" s="211"/>
      <c r="D290" s="212" t="s">
        <v>75</v>
      </c>
      <c r="E290" s="224" t="s">
        <v>990</v>
      </c>
      <c r="F290" s="224" t="s">
        <v>991</v>
      </c>
      <c r="G290" s="211"/>
      <c r="H290" s="211"/>
      <c r="I290" s="214"/>
      <c r="J290" s="225">
        <f>BK290</f>
        <v>0</v>
      </c>
      <c r="K290" s="211"/>
      <c r="L290" s="216"/>
      <c r="M290" s="217"/>
      <c r="N290" s="218"/>
      <c r="O290" s="218"/>
      <c r="P290" s="219">
        <f>SUM(P291:P344)</f>
        <v>0</v>
      </c>
      <c r="Q290" s="218"/>
      <c r="R290" s="219">
        <f>SUM(R291:R344)</f>
        <v>0.9591400000000001</v>
      </c>
      <c r="S290" s="218"/>
      <c r="T290" s="220">
        <f>SUM(T291:T344)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1" t="s">
        <v>85</v>
      </c>
      <c r="AT290" s="222" t="s">
        <v>75</v>
      </c>
      <c r="AU290" s="222" t="s">
        <v>83</v>
      </c>
      <c r="AY290" s="221" t="s">
        <v>158</v>
      </c>
      <c r="BK290" s="223">
        <f>SUM(BK291:BK344)</f>
        <v>0</v>
      </c>
    </row>
    <row r="291" s="2" customFormat="1" ht="24.15" customHeight="1">
      <c r="A291" s="37"/>
      <c r="B291" s="38"/>
      <c r="C291" s="226" t="s">
        <v>635</v>
      </c>
      <c r="D291" s="226" t="s">
        <v>161</v>
      </c>
      <c r="E291" s="227" t="s">
        <v>992</v>
      </c>
      <c r="F291" s="228" t="s">
        <v>993</v>
      </c>
      <c r="G291" s="229" t="s">
        <v>276</v>
      </c>
      <c r="H291" s="230">
        <v>16</v>
      </c>
      <c r="I291" s="231"/>
      <c r="J291" s="232">
        <f>ROUND(I291*H291,2)</f>
        <v>0</v>
      </c>
      <c r="K291" s="233"/>
      <c r="L291" s="43"/>
      <c r="M291" s="234" t="s">
        <v>1</v>
      </c>
      <c r="N291" s="235" t="s">
        <v>41</v>
      </c>
      <c r="O291" s="90"/>
      <c r="P291" s="236">
        <f>O291*H291</f>
        <v>0</v>
      </c>
      <c r="Q291" s="236">
        <v>2.0000000000000002E-05</v>
      </c>
      <c r="R291" s="236">
        <f>Q291*H291</f>
        <v>0.00032000000000000003</v>
      </c>
      <c r="S291" s="236">
        <v>0</v>
      </c>
      <c r="T291" s="23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236</v>
      </c>
      <c r="AT291" s="238" t="s">
        <v>161</v>
      </c>
      <c r="AU291" s="238" t="s">
        <v>85</v>
      </c>
      <c r="AY291" s="16" t="s">
        <v>158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83</v>
      </c>
      <c r="BK291" s="239">
        <f>ROUND(I291*H291,2)</f>
        <v>0</v>
      </c>
      <c r="BL291" s="16" t="s">
        <v>236</v>
      </c>
      <c r="BM291" s="238" t="s">
        <v>994</v>
      </c>
    </row>
    <row r="292" s="2" customFormat="1">
      <c r="A292" s="37"/>
      <c r="B292" s="38"/>
      <c r="C292" s="39"/>
      <c r="D292" s="240" t="s">
        <v>167</v>
      </c>
      <c r="E292" s="39"/>
      <c r="F292" s="241" t="s">
        <v>993</v>
      </c>
      <c r="G292" s="39"/>
      <c r="H292" s="39"/>
      <c r="I292" s="242"/>
      <c r="J292" s="39"/>
      <c r="K292" s="39"/>
      <c r="L292" s="43"/>
      <c r="M292" s="243"/>
      <c r="N292" s="24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167</v>
      </c>
      <c r="AU292" s="16" t="s">
        <v>85</v>
      </c>
    </row>
    <row r="293" s="2" customFormat="1" ht="24.15" customHeight="1">
      <c r="A293" s="37"/>
      <c r="B293" s="38"/>
      <c r="C293" s="226" t="s">
        <v>640</v>
      </c>
      <c r="D293" s="226" t="s">
        <v>161</v>
      </c>
      <c r="E293" s="227" t="s">
        <v>995</v>
      </c>
      <c r="F293" s="228" t="s">
        <v>996</v>
      </c>
      <c r="G293" s="229" t="s">
        <v>276</v>
      </c>
      <c r="H293" s="230">
        <v>62</v>
      </c>
      <c r="I293" s="231"/>
      <c r="J293" s="232">
        <f>ROUND(I293*H293,2)</f>
        <v>0</v>
      </c>
      <c r="K293" s="233"/>
      <c r="L293" s="43"/>
      <c r="M293" s="234" t="s">
        <v>1</v>
      </c>
      <c r="N293" s="235" t="s">
        <v>41</v>
      </c>
      <c r="O293" s="90"/>
      <c r="P293" s="236">
        <f>O293*H293</f>
        <v>0</v>
      </c>
      <c r="Q293" s="236">
        <v>5.0000000000000002E-05</v>
      </c>
      <c r="R293" s="236">
        <f>Q293*H293</f>
        <v>0.0031000000000000003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236</v>
      </c>
      <c r="AT293" s="238" t="s">
        <v>161</v>
      </c>
      <c r="AU293" s="238" t="s">
        <v>85</v>
      </c>
      <c r="AY293" s="16" t="s">
        <v>158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83</v>
      </c>
      <c r="BK293" s="239">
        <f>ROUND(I293*H293,2)</f>
        <v>0</v>
      </c>
      <c r="BL293" s="16" t="s">
        <v>236</v>
      </c>
      <c r="BM293" s="238" t="s">
        <v>997</v>
      </c>
    </row>
    <row r="294" s="2" customFormat="1">
      <c r="A294" s="37"/>
      <c r="B294" s="38"/>
      <c r="C294" s="39"/>
      <c r="D294" s="240" t="s">
        <v>167</v>
      </c>
      <c r="E294" s="39"/>
      <c r="F294" s="241" t="s">
        <v>996</v>
      </c>
      <c r="G294" s="39"/>
      <c r="H294" s="39"/>
      <c r="I294" s="242"/>
      <c r="J294" s="39"/>
      <c r="K294" s="39"/>
      <c r="L294" s="43"/>
      <c r="M294" s="243"/>
      <c r="N294" s="24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167</v>
      </c>
      <c r="AU294" s="16" t="s">
        <v>85</v>
      </c>
    </row>
    <row r="295" s="2" customFormat="1" ht="24.15" customHeight="1">
      <c r="A295" s="37"/>
      <c r="B295" s="38"/>
      <c r="C295" s="226" t="s">
        <v>644</v>
      </c>
      <c r="D295" s="226" t="s">
        <v>161</v>
      </c>
      <c r="E295" s="227" t="s">
        <v>998</v>
      </c>
      <c r="F295" s="228" t="s">
        <v>999</v>
      </c>
      <c r="G295" s="229" t="s">
        <v>276</v>
      </c>
      <c r="H295" s="230">
        <v>6</v>
      </c>
      <c r="I295" s="231"/>
      <c r="J295" s="232">
        <f>ROUND(I295*H295,2)</f>
        <v>0</v>
      </c>
      <c r="K295" s="233"/>
      <c r="L295" s="43"/>
      <c r="M295" s="234" t="s">
        <v>1</v>
      </c>
      <c r="N295" s="235" t="s">
        <v>41</v>
      </c>
      <c r="O295" s="90"/>
      <c r="P295" s="236">
        <f>O295*H295</f>
        <v>0</v>
      </c>
      <c r="Q295" s="236">
        <v>9.0000000000000006E-05</v>
      </c>
      <c r="R295" s="236">
        <f>Q295*H295</f>
        <v>0.00054000000000000001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236</v>
      </c>
      <c r="AT295" s="238" t="s">
        <v>161</v>
      </c>
      <c r="AU295" s="238" t="s">
        <v>85</v>
      </c>
      <c r="AY295" s="16" t="s">
        <v>158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83</v>
      </c>
      <c r="BK295" s="239">
        <f>ROUND(I295*H295,2)</f>
        <v>0</v>
      </c>
      <c r="BL295" s="16" t="s">
        <v>236</v>
      </c>
      <c r="BM295" s="238" t="s">
        <v>1000</v>
      </c>
    </row>
    <row r="296" s="2" customFormat="1">
      <c r="A296" s="37"/>
      <c r="B296" s="38"/>
      <c r="C296" s="39"/>
      <c r="D296" s="240" t="s">
        <v>167</v>
      </c>
      <c r="E296" s="39"/>
      <c r="F296" s="241" t="s">
        <v>999</v>
      </c>
      <c r="G296" s="39"/>
      <c r="H296" s="39"/>
      <c r="I296" s="242"/>
      <c r="J296" s="39"/>
      <c r="K296" s="39"/>
      <c r="L296" s="43"/>
      <c r="M296" s="243"/>
      <c r="N296" s="24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167</v>
      </c>
      <c r="AU296" s="16" t="s">
        <v>85</v>
      </c>
    </row>
    <row r="297" s="2" customFormat="1" ht="24.15" customHeight="1">
      <c r="A297" s="37"/>
      <c r="B297" s="38"/>
      <c r="C297" s="226" t="s">
        <v>649</v>
      </c>
      <c r="D297" s="226" t="s">
        <v>161</v>
      </c>
      <c r="E297" s="227" t="s">
        <v>1001</v>
      </c>
      <c r="F297" s="228" t="s">
        <v>1002</v>
      </c>
      <c r="G297" s="229" t="s">
        <v>276</v>
      </c>
      <c r="H297" s="230">
        <v>11</v>
      </c>
      <c r="I297" s="231"/>
      <c r="J297" s="232">
        <f>ROUND(I297*H297,2)</f>
        <v>0</v>
      </c>
      <c r="K297" s="233"/>
      <c r="L297" s="43"/>
      <c r="M297" s="234" t="s">
        <v>1</v>
      </c>
      <c r="N297" s="235" t="s">
        <v>41</v>
      </c>
      <c r="O297" s="90"/>
      <c r="P297" s="236">
        <f>O297*H297</f>
        <v>0</v>
      </c>
      <c r="Q297" s="236">
        <v>0.00296</v>
      </c>
      <c r="R297" s="236">
        <f>Q297*H297</f>
        <v>0.032559999999999999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236</v>
      </c>
      <c r="AT297" s="238" t="s">
        <v>161</v>
      </c>
      <c r="AU297" s="238" t="s">
        <v>85</v>
      </c>
      <c r="AY297" s="16" t="s">
        <v>158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83</v>
      </c>
      <c r="BK297" s="239">
        <f>ROUND(I297*H297,2)</f>
        <v>0</v>
      </c>
      <c r="BL297" s="16" t="s">
        <v>236</v>
      </c>
      <c r="BM297" s="238" t="s">
        <v>1003</v>
      </c>
    </row>
    <row r="298" s="2" customFormat="1">
      <c r="A298" s="37"/>
      <c r="B298" s="38"/>
      <c r="C298" s="39"/>
      <c r="D298" s="240" t="s">
        <v>167</v>
      </c>
      <c r="E298" s="39"/>
      <c r="F298" s="241" t="s">
        <v>1002</v>
      </c>
      <c r="G298" s="39"/>
      <c r="H298" s="39"/>
      <c r="I298" s="242"/>
      <c r="J298" s="39"/>
      <c r="K298" s="39"/>
      <c r="L298" s="43"/>
      <c r="M298" s="243"/>
      <c r="N298" s="24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167</v>
      </c>
      <c r="AU298" s="16" t="s">
        <v>85</v>
      </c>
    </row>
    <row r="299" s="2" customFormat="1" ht="24.15" customHeight="1">
      <c r="A299" s="37"/>
      <c r="B299" s="38"/>
      <c r="C299" s="226" t="s">
        <v>653</v>
      </c>
      <c r="D299" s="226" t="s">
        <v>161</v>
      </c>
      <c r="E299" s="227" t="s">
        <v>1004</v>
      </c>
      <c r="F299" s="228" t="s">
        <v>1005</v>
      </c>
      <c r="G299" s="229" t="s">
        <v>276</v>
      </c>
      <c r="H299" s="230">
        <v>5</v>
      </c>
      <c r="I299" s="231"/>
      <c r="J299" s="232">
        <f>ROUND(I299*H299,2)</f>
        <v>0</v>
      </c>
      <c r="K299" s="233"/>
      <c r="L299" s="43"/>
      <c r="M299" s="234" t="s">
        <v>1</v>
      </c>
      <c r="N299" s="235" t="s">
        <v>41</v>
      </c>
      <c r="O299" s="90"/>
      <c r="P299" s="236">
        <f>O299*H299</f>
        <v>0</v>
      </c>
      <c r="Q299" s="236">
        <v>0.0037599999999999999</v>
      </c>
      <c r="R299" s="236">
        <f>Q299*H299</f>
        <v>0.018800000000000001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236</v>
      </c>
      <c r="AT299" s="238" t="s">
        <v>161</v>
      </c>
      <c r="AU299" s="238" t="s">
        <v>85</v>
      </c>
      <c r="AY299" s="16" t="s">
        <v>158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83</v>
      </c>
      <c r="BK299" s="239">
        <f>ROUND(I299*H299,2)</f>
        <v>0</v>
      </c>
      <c r="BL299" s="16" t="s">
        <v>236</v>
      </c>
      <c r="BM299" s="238" t="s">
        <v>1006</v>
      </c>
    </row>
    <row r="300" s="2" customFormat="1">
      <c r="A300" s="37"/>
      <c r="B300" s="38"/>
      <c r="C300" s="39"/>
      <c r="D300" s="240" t="s">
        <v>167</v>
      </c>
      <c r="E300" s="39"/>
      <c r="F300" s="241" t="s">
        <v>1005</v>
      </c>
      <c r="G300" s="39"/>
      <c r="H300" s="39"/>
      <c r="I300" s="242"/>
      <c r="J300" s="39"/>
      <c r="K300" s="39"/>
      <c r="L300" s="43"/>
      <c r="M300" s="243"/>
      <c r="N300" s="24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167</v>
      </c>
      <c r="AU300" s="16" t="s">
        <v>85</v>
      </c>
    </row>
    <row r="301" s="2" customFormat="1" ht="24.15" customHeight="1">
      <c r="A301" s="37"/>
      <c r="B301" s="38"/>
      <c r="C301" s="226" t="s">
        <v>659</v>
      </c>
      <c r="D301" s="226" t="s">
        <v>161</v>
      </c>
      <c r="E301" s="227" t="s">
        <v>1007</v>
      </c>
      <c r="F301" s="228" t="s">
        <v>1008</v>
      </c>
      <c r="G301" s="229" t="s">
        <v>276</v>
      </c>
      <c r="H301" s="230">
        <v>40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0.0044000000000000003</v>
      </c>
      <c r="R301" s="236">
        <f>Q301*H301</f>
        <v>0.17600000000000002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236</v>
      </c>
      <c r="AT301" s="238" t="s">
        <v>161</v>
      </c>
      <c r="AU301" s="238" t="s">
        <v>85</v>
      </c>
      <c r="AY301" s="16" t="s">
        <v>158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83</v>
      </c>
      <c r="BK301" s="239">
        <f>ROUND(I301*H301,2)</f>
        <v>0</v>
      </c>
      <c r="BL301" s="16" t="s">
        <v>236</v>
      </c>
      <c r="BM301" s="238" t="s">
        <v>1009</v>
      </c>
    </row>
    <row r="302" s="2" customFormat="1">
      <c r="A302" s="37"/>
      <c r="B302" s="38"/>
      <c r="C302" s="39"/>
      <c r="D302" s="240" t="s">
        <v>167</v>
      </c>
      <c r="E302" s="39"/>
      <c r="F302" s="241" t="s">
        <v>1008</v>
      </c>
      <c r="G302" s="39"/>
      <c r="H302" s="39"/>
      <c r="I302" s="242"/>
      <c r="J302" s="39"/>
      <c r="K302" s="39"/>
      <c r="L302" s="43"/>
      <c r="M302" s="243"/>
      <c r="N302" s="24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167</v>
      </c>
      <c r="AU302" s="16" t="s">
        <v>85</v>
      </c>
    </row>
    <row r="303" s="2" customFormat="1" ht="24.15" customHeight="1">
      <c r="A303" s="37"/>
      <c r="B303" s="38"/>
      <c r="C303" s="226" t="s">
        <v>663</v>
      </c>
      <c r="D303" s="226" t="s">
        <v>161</v>
      </c>
      <c r="E303" s="227" t="s">
        <v>1010</v>
      </c>
      <c r="F303" s="228" t="s">
        <v>1011</v>
      </c>
      <c r="G303" s="229" t="s">
        <v>276</v>
      </c>
      <c r="H303" s="230">
        <v>22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0.0062899999999999996</v>
      </c>
      <c r="R303" s="236">
        <f>Q303*H303</f>
        <v>0.13838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236</v>
      </c>
      <c r="AT303" s="238" t="s">
        <v>161</v>
      </c>
      <c r="AU303" s="238" t="s">
        <v>85</v>
      </c>
      <c r="AY303" s="16" t="s">
        <v>158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83</v>
      </c>
      <c r="BK303" s="239">
        <f>ROUND(I303*H303,2)</f>
        <v>0</v>
      </c>
      <c r="BL303" s="16" t="s">
        <v>236</v>
      </c>
      <c r="BM303" s="238" t="s">
        <v>1012</v>
      </c>
    </row>
    <row r="304" s="2" customFormat="1">
      <c r="A304" s="37"/>
      <c r="B304" s="38"/>
      <c r="C304" s="39"/>
      <c r="D304" s="240" t="s">
        <v>167</v>
      </c>
      <c r="E304" s="39"/>
      <c r="F304" s="241" t="s">
        <v>1011</v>
      </c>
      <c r="G304" s="39"/>
      <c r="H304" s="39"/>
      <c r="I304" s="242"/>
      <c r="J304" s="39"/>
      <c r="K304" s="39"/>
      <c r="L304" s="43"/>
      <c r="M304" s="243"/>
      <c r="N304" s="24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167</v>
      </c>
      <c r="AU304" s="16" t="s">
        <v>85</v>
      </c>
    </row>
    <row r="305" s="2" customFormat="1" ht="24.15" customHeight="1">
      <c r="A305" s="37"/>
      <c r="B305" s="38"/>
      <c r="C305" s="226" t="s">
        <v>669</v>
      </c>
      <c r="D305" s="226" t="s">
        <v>161</v>
      </c>
      <c r="E305" s="227" t="s">
        <v>1013</v>
      </c>
      <c r="F305" s="228" t="s">
        <v>1014</v>
      </c>
      <c r="G305" s="229" t="s">
        <v>276</v>
      </c>
      <c r="H305" s="230">
        <v>38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0.00010000000000000001</v>
      </c>
      <c r="R305" s="236">
        <f>Q305*H305</f>
        <v>0.0038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236</v>
      </c>
      <c r="AT305" s="238" t="s">
        <v>161</v>
      </c>
      <c r="AU305" s="238" t="s">
        <v>85</v>
      </c>
      <c r="AY305" s="16" t="s">
        <v>158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83</v>
      </c>
      <c r="BK305" s="239">
        <f>ROUND(I305*H305,2)</f>
        <v>0</v>
      </c>
      <c r="BL305" s="16" t="s">
        <v>236</v>
      </c>
      <c r="BM305" s="238" t="s">
        <v>1015</v>
      </c>
    </row>
    <row r="306" s="2" customFormat="1">
      <c r="A306" s="37"/>
      <c r="B306" s="38"/>
      <c r="C306" s="39"/>
      <c r="D306" s="240" t="s">
        <v>167</v>
      </c>
      <c r="E306" s="39"/>
      <c r="F306" s="241" t="s">
        <v>1014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167</v>
      </c>
      <c r="AU306" s="16" t="s">
        <v>85</v>
      </c>
    </row>
    <row r="307" s="2" customFormat="1" ht="24.15" customHeight="1">
      <c r="A307" s="37"/>
      <c r="B307" s="38"/>
      <c r="C307" s="226" t="s">
        <v>673</v>
      </c>
      <c r="D307" s="226" t="s">
        <v>161</v>
      </c>
      <c r="E307" s="227" t="s">
        <v>1016</v>
      </c>
      <c r="F307" s="228" t="s">
        <v>1017</v>
      </c>
      <c r="G307" s="229" t="s">
        <v>276</v>
      </c>
      <c r="H307" s="230">
        <v>3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41</v>
      </c>
      <c r="O307" s="90"/>
      <c r="P307" s="236">
        <f>O307*H307</f>
        <v>0</v>
      </c>
      <c r="Q307" s="236">
        <v>0.00792</v>
      </c>
      <c r="R307" s="236">
        <f>Q307*H307</f>
        <v>0.02376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236</v>
      </c>
      <c r="AT307" s="238" t="s">
        <v>161</v>
      </c>
      <c r="AU307" s="238" t="s">
        <v>85</v>
      </c>
      <c r="AY307" s="16" t="s">
        <v>158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83</v>
      </c>
      <c r="BK307" s="239">
        <f>ROUND(I307*H307,2)</f>
        <v>0</v>
      </c>
      <c r="BL307" s="16" t="s">
        <v>236</v>
      </c>
      <c r="BM307" s="238" t="s">
        <v>1018</v>
      </c>
    </row>
    <row r="308" s="2" customFormat="1">
      <c r="A308" s="37"/>
      <c r="B308" s="38"/>
      <c r="C308" s="39"/>
      <c r="D308" s="240" t="s">
        <v>167</v>
      </c>
      <c r="E308" s="39"/>
      <c r="F308" s="241" t="s">
        <v>1017</v>
      </c>
      <c r="G308" s="39"/>
      <c r="H308" s="39"/>
      <c r="I308" s="242"/>
      <c r="J308" s="39"/>
      <c r="K308" s="39"/>
      <c r="L308" s="43"/>
      <c r="M308" s="243"/>
      <c r="N308" s="24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167</v>
      </c>
      <c r="AU308" s="16" t="s">
        <v>85</v>
      </c>
    </row>
    <row r="309" s="2" customFormat="1" ht="24.15" customHeight="1">
      <c r="A309" s="37"/>
      <c r="B309" s="38"/>
      <c r="C309" s="226" t="s">
        <v>678</v>
      </c>
      <c r="D309" s="226" t="s">
        <v>161</v>
      </c>
      <c r="E309" s="227" t="s">
        <v>1019</v>
      </c>
      <c r="F309" s="228" t="s">
        <v>1020</v>
      </c>
      <c r="G309" s="229" t="s">
        <v>276</v>
      </c>
      <c r="H309" s="230">
        <v>3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41</v>
      </c>
      <c r="O309" s="90"/>
      <c r="P309" s="236">
        <f>O309*H309</f>
        <v>0</v>
      </c>
      <c r="Q309" s="236">
        <v>0.0095499999999999995</v>
      </c>
      <c r="R309" s="236">
        <f>Q309*H309</f>
        <v>0.028649999999999998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236</v>
      </c>
      <c r="AT309" s="238" t="s">
        <v>161</v>
      </c>
      <c r="AU309" s="238" t="s">
        <v>85</v>
      </c>
      <c r="AY309" s="16" t="s">
        <v>158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83</v>
      </c>
      <c r="BK309" s="239">
        <f>ROUND(I309*H309,2)</f>
        <v>0</v>
      </c>
      <c r="BL309" s="16" t="s">
        <v>236</v>
      </c>
      <c r="BM309" s="238" t="s">
        <v>1021</v>
      </c>
    </row>
    <row r="310" s="2" customFormat="1">
      <c r="A310" s="37"/>
      <c r="B310" s="38"/>
      <c r="C310" s="39"/>
      <c r="D310" s="240" t="s">
        <v>167</v>
      </c>
      <c r="E310" s="39"/>
      <c r="F310" s="241" t="s">
        <v>1020</v>
      </c>
      <c r="G310" s="39"/>
      <c r="H310" s="39"/>
      <c r="I310" s="242"/>
      <c r="J310" s="39"/>
      <c r="K310" s="39"/>
      <c r="L310" s="43"/>
      <c r="M310" s="243"/>
      <c r="N310" s="24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167</v>
      </c>
      <c r="AU310" s="16" t="s">
        <v>85</v>
      </c>
    </row>
    <row r="311" s="2" customFormat="1" ht="33" customHeight="1">
      <c r="A311" s="37"/>
      <c r="B311" s="38"/>
      <c r="C311" s="226" t="s">
        <v>682</v>
      </c>
      <c r="D311" s="226" t="s">
        <v>161</v>
      </c>
      <c r="E311" s="227" t="s">
        <v>1022</v>
      </c>
      <c r="F311" s="228" t="s">
        <v>1023</v>
      </c>
      <c r="G311" s="229" t="s">
        <v>276</v>
      </c>
      <c r="H311" s="230">
        <v>38</v>
      </c>
      <c r="I311" s="231"/>
      <c r="J311" s="232">
        <f>ROUND(I311*H311,2)</f>
        <v>0</v>
      </c>
      <c r="K311" s="233"/>
      <c r="L311" s="43"/>
      <c r="M311" s="234" t="s">
        <v>1</v>
      </c>
      <c r="N311" s="235" t="s">
        <v>41</v>
      </c>
      <c r="O311" s="90"/>
      <c r="P311" s="236">
        <f>O311*H311</f>
        <v>0</v>
      </c>
      <c r="Q311" s="236">
        <v>0.013480000000000001</v>
      </c>
      <c r="R311" s="236">
        <f>Q311*H311</f>
        <v>0.51224000000000003</v>
      </c>
      <c r="S311" s="236">
        <v>0</v>
      </c>
      <c r="T311" s="23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8" t="s">
        <v>236</v>
      </c>
      <c r="AT311" s="238" t="s">
        <v>161</v>
      </c>
      <c r="AU311" s="238" t="s">
        <v>85</v>
      </c>
      <c r="AY311" s="16" t="s">
        <v>158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6" t="s">
        <v>83</v>
      </c>
      <c r="BK311" s="239">
        <f>ROUND(I311*H311,2)</f>
        <v>0</v>
      </c>
      <c r="BL311" s="16" t="s">
        <v>236</v>
      </c>
      <c r="BM311" s="238" t="s">
        <v>1024</v>
      </c>
    </row>
    <row r="312" s="2" customFormat="1">
      <c r="A312" s="37"/>
      <c r="B312" s="38"/>
      <c r="C312" s="39"/>
      <c r="D312" s="240" t="s">
        <v>167</v>
      </c>
      <c r="E312" s="39"/>
      <c r="F312" s="241" t="s">
        <v>1023</v>
      </c>
      <c r="G312" s="39"/>
      <c r="H312" s="39"/>
      <c r="I312" s="242"/>
      <c r="J312" s="39"/>
      <c r="K312" s="39"/>
      <c r="L312" s="43"/>
      <c r="M312" s="243"/>
      <c r="N312" s="244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167</v>
      </c>
      <c r="AU312" s="16" t="s">
        <v>85</v>
      </c>
    </row>
    <row r="313" s="2" customFormat="1" ht="21.75" customHeight="1">
      <c r="A313" s="37"/>
      <c r="B313" s="38"/>
      <c r="C313" s="226" t="s">
        <v>688</v>
      </c>
      <c r="D313" s="226" t="s">
        <v>161</v>
      </c>
      <c r="E313" s="227" t="s">
        <v>1025</v>
      </c>
      <c r="F313" s="228" t="s">
        <v>1026</v>
      </c>
      <c r="G313" s="229" t="s">
        <v>276</v>
      </c>
      <c r="H313" s="230">
        <v>56</v>
      </c>
      <c r="I313" s="231"/>
      <c r="J313" s="232">
        <f>ROUND(I313*H313,2)</f>
        <v>0</v>
      </c>
      <c r="K313" s="233"/>
      <c r="L313" s="43"/>
      <c r="M313" s="234" t="s">
        <v>1</v>
      </c>
      <c r="N313" s="235" t="s">
        <v>41</v>
      </c>
      <c r="O313" s="90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8" t="s">
        <v>236</v>
      </c>
      <c r="AT313" s="238" t="s">
        <v>161</v>
      </c>
      <c r="AU313" s="238" t="s">
        <v>85</v>
      </c>
      <c r="AY313" s="16" t="s">
        <v>158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6" t="s">
        <v>83</v>
      </c>
      <c r="BK313" s="239">
        <f>ROUND(I313*H313,2)</f>
        <v>0</v>
      </c>
      <c r="BL313" s="16" t="s">
        <v>236</v>
      </c>
      <c r="BM313" s="238" t="s">
        <v>1027</v>
      </c>
    </row>
    <row r="314" s="2" customFormat="1">
      <c r="A314" s="37"/>
      <c r="B314" s="38"/>
      <c r="C314" s="39"/>
      <c r="D314" s="240" t="s">
        <v>167</v>
      </c>
      <c r="E314" s="39"/>
      <c r="F314" s="241" t="s">
        <v>1026</v>
      </c>
      <c r="G314" s="39"/>
      <c r="H314" s="39"/>
      <c r="I314" s="242"/>
      <c r="J314" s="39"/>
      <c r="K314" s="39"/>
      <c r="L314" s="43"/>
      <c r="M314" s="243"/>
      <c r="N314" s="244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167</v>
      </c>
      <c r="AU314" s="16" t="s">
        <v>85</v>
      </c>
    </row>
    <row r="315" s="2" customFormat="1" ht="24.15" customHeight="1">
      <c r="A315" s="37"/>
      <c r="B315" s="38"/>
      <c r="C315" s="226" t="s">
        <v>692</v>
      </c>
      <c r="D315" s="226" t="s">
        <v>161</v>
      </c>
      <c r="E315" s="227" t="s">
        <v>1028</v>
      </c>
      <c r="F315" s="228" t="s">
        <v>1029</v>
      </c>
      <c r="G315" s="229" t="s">
        <v>276</v>
      </c>
      <c r="H315" s="230">
        <v>22</v>
      </c>
      <c r="I315" s="231"/>
      <c r="J315" s="232">
        <f>ROUND(I315*H315,2)</f>
        <v>0</v>
      </c>
      <c r="K315" s="233"/>
      <c r="L315" s="43"/>
      <c r="M315" s="234" t="s">
        <v>1</v>
      </c>
      <c r="N315" s="235" t="s">
        <v>41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236</v>
      </c>
      <c r="AT315" s="238" t="s">
        <v>161</v>
      </c>
      <c r="AU315" s="238" t="s">
        <v>85</v>
      </c>
      <c r="AY315" s="16" t="s">
        <v>158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83</v>
      </c>
      <c r="BK315" s="239">
        <f>ROUND(I315*H315,2)</f>
        <v>0</v>
      </c>
      <c r="BL315" s="16" t="s">
        <v>236</v>
      </c>
      <c r="BM315" s="238" t="s">
        <v>1030</v>
      </c>
    </row>
    <row r="316" s="2" customFormat="1">
      <c r="A316" s="37"/>
      <c r="B316" s="38"/>
      <c r="C316" s="39"/>
      <c r="D316" s="240" t="s">
        <v>167</v>
      </c>
      <c r="E316" s="39"/>
      <c r="F316" s="241" t="s">
        <v>1029</v>
      </c>
      <c r="G316" s="39"/>
      <c r="H316" s="39"/>
      <c r="I316" s="242"/>
      <c r="J316" s="39"/>
      <c r="K316" s="39"/>
      <c r="L316" s="43"/>
      <c r="M316" s="243"/>
      <c r="N316" s="244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167</v>
      </c>
      <c r="AU316" s="16" t="s">
        <v>85</v>
      </c>
    </row>
    <row r="317" s="2" customFormat="1" ht="24.15" customHeight="1">
      <c r="A317" s="37"/>
      <c r="B317" s="38"/>
      <c r="C317" s="226" t="s">
        <v>698</v>
      </c>
      <c r="D317" s="226" t="s">
        <v>161</v>
      </c>
      <c r="E317" s="227" t="s">
        <v>1031</v>
      </c>
      <c r="F317" s="228" t="s">
        <v>1032</v>
      </c>
      <c r="G317" s="229" t="s">
        <v>276</v>
      </c>
      <c r="H317" s="230">
        <v>6</v>
      </c>
      <c r="I317" s="231"/>
      <c r="J317" s="232">
        <f>ROUND(I317*H317,2)</f>
        <v>0</v>
      </c>
      <c r="K317" s="233"/>
      <c r="L317" s="43"/>
      <c r="M317" s="234" t="s">
        <v>1</v>
      </c>
      <c r="N317" s="235" t="s">
        <v>41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236</v>
      </c>
      <c r="AT317" s="238" t="s">
        <v>161</v>
      </c>
      <c r="AU317" s="238" t="s">
        <v>85</v>
      </c>
      <c r="AY317" s="16" t="s">
        <v>158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83</v>
      </c>
      <c r="BK317" s="239">
        <f>ROUND(I317*H317,2)</f>
        <v>0</v>
      </c>
      <c r="BL317" s="16" t="s">
        <v>236</v>
      </c>
      <c r="BM317" s="238" t="s">
        <v>1033</v>
      </c>
    </row>
    <row r="318" s="2" customFormat="1">
      <c r="A318" s="37"/>
      <c r="B318" s="38"/>
      <c r="C318" s="39"/>
      <c r="D318" s="240" t="s">
        <v>167</v>
      </c>
      <c r="E318" s="39"/>
      <c r="F318" s="241" t="s">
        <v>1032</v>
      </c>
      <c r="G318" s="39"/>
      <c r="H318" s="39"/>
      <c r="I318" s="242"/>
      <c r="J318" s="39"/>
      <c r="K318" s="39"/>
      <c r="L318" s="43"/>
      <c r="M318" s="243"/>
      <c r="N318" s="24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167</v>
      </c>
      <c r="AU318" s="16" t="s">
        <v>85</v>
      </c>
    </row>
    <row r="319" s="2" customFormat="1" ht="24.15" customHeight="1">
      <c r="A319" s="37"/>
      <c r="B319" s="38"/>
      <c r="C319" s="226" t="s">
        <v>703</v>
      </c>
      <c r="D319" s="226" t="s">
        <v>161</v>
      </c>
      <c r="E319" s="227" t="s">
        <v>1034</v>
      </c>
      <c r="F319" s="228" t="s">
        <v>1035</v>
      </c>
      <c r="G319" s="229" t="s">
        <v>276</v>
      </c>
      <c r="H319" s="230">
        <v>38</v>
      </c>
      <c r="I319" s="231"/>
      <c r="J319" s="232">
        <f>ROUND(I319*H319,2)</f>
        <v>0</v>
      </c>
      <c r="K319" s="233"/>
      <c r="L319" s="43"/>
      <c r="M319" s="234" t="s">
        <v>1</v>
      </c>
      <c r="N319" s="235" t="s">
        <v>41</v>
      </c>
      <c r="O319" s="90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236</v>
      </c>
      <c r="AT319" s="238" t="s">
        <v>161</v>
      </c>
      <c r="AU319" s="238" t="s">
        <v>85</v>
      </c>
      <c r="AY319" s="16" t="s">
        <v>158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83</v>
      </c>
      <c r="BK319" s="239">
        <f>ROUND(I319*H319,2)</f>
        <v>0</v>
      </c>
      <c r="BL319" s="16" t="s">
        <v>236</v>
      </c>
      <c r="BM319" s="238" t="s">
        <v>1036</v>
      </c>
    </row>
    <row r="320" s="2" customFormat="1">
      <c r="A320" s="37"/>
      <c r="B320" s="38"/>
      <c r="C320" s="39"/>
      <c r="D320" s="240" t="s">
        <v>167</v>
      </c>
      <c r="E320" s="39"/>
      <c r="F320" s="241" t="s">
        <v>1035</v>
      </c>
      <c r="G320" s="39"/>
      <c r="H320" s="39"/>
      <c r="I320" s="242"/>
      <c r="J320" s="39"/>
      <c r="K320" s="39"/>
      <c r="L320" s="43"/>
      <c r="M320" s="243"/>
      <c r="N320" s="24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167</v>
      </c>
      <c r="AU320" s="16" t="s">
        <v>85</v>
      </c>
    </row>
    <row r="321" s="2" customFormat="1" ht="33" customHeight="1">
      <c r="A321" s="37"/>
      <c r="B321" s="38"/>
      <c r="C321" s="226" t="s">
        <v>711</v>
      </c>
      <c r="D321" s="226" t="s">
        <v>161</v>
      </c>
      <c r="E321" s="227" t="s">
        <v>1037</v>
      </c>
      <c r="F321" s="228" t="s">
        <v>1038</v>
      </c>
      <c r="G321" s="229" t="s">
        <v>276</v>
      </c>
      <c r="H321" s="230">
        <v>1</v>
      </c>
      <c r="I321" s="231"/>
      <c r="J321" s="232">
        <f>ROUND(I321*H321,2)</f>
        <v>0</v>
      </c>
      <c r="K321" s="233"/>
      <c r="L321" s="43"/>
      <c r="M321" s="234" t="s">
        <v>1</v>
      </c>
      <c r="N321" s="235" t="s">
        <v>41</v>
      </c>
      <c r="O321" s="90"/>
      <c r="P321" s="236">
        <f>O321*H321</f>
        <v>0</v>
      </c>
      <c r="Q321" s="236">
        <v>0.00040000000000000002</v>
      </c>
      <c r="R321" s="236">
        <f>Q321*H321</f>
        <v>0.00040000000000000002</v>
      </c>
      <c r="S321" s="236">
        <v>0</v>
      </c>
      <c r="T321" s="23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8" t="s">
        <v>236</v>
      </c>
      <c r="AT321" s="238" t="s">
        <v>161</v>
      </c>
      <c r="AU321" s="238" t="s">
        <v>85</v>
      </c>
      <c r="AY321" s="16" t="s">
        <v>158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6" t="s">
        <v>83</v>
      </c>
      <c r="BK321" s="239">
        <f>ROUND(I321*H321,2)</f>
        <v>0</v>
      </c>
      <c r="BL321" s="16" t="s">
        <v>236</v>
      </c>
      <c r="BM321" s="238" t="s">
        <v>1039</v>
      </c>
    </row>
    <row r="322" s="2" customFormat="1">
      <c r="A322" s="37"/>
      <c r="B322" s="38"/>
      <c r="C322" s="39"/>
      <c r="D322" s="240" t="s">
        <v>167</v>
      </c>
      <c r="E322" s="39"/>
      <c r="F322" s="241" t="s">
        <v>1038</v>
      </c>
      <c r="G322" s="39"/>
      <c r="H322" s="39"/>
      <c r="I322" s="242"/>
      <c r="J322" s="39"/>
      <c r="K322" s="39"/>
      <c r="L322" s="43"/>
      <c r="M322" s="243"/>
      <c r="N322" s="244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167</v>
      </c>
      <c r="AU322" s="16" t="s">
        <v>85</v>
      </c>
    </row>
    <row r="323" s="2" customFormat="1" ht="33" customHeight="1">
      <c r="A323" s="37"/>
      <c r="B323" s="38"/>
      <c r="C323" s="226" t="s">
        <v>717</v>
      </c>
      <c r="D323" s="226" t="s">
        <v>161</v>
      </c>
      <c r="E323" s="227" t="s">
        <v>1040</v>
      </c>
      <c r="F323" s="228" t="s">
        <v>1041</v>
      </c>
      <c r="G323" s="229" t="s">
        <v>276</v>
      </c>
      <c r="H323" s="230">
        <v>1</v>
      </c>
      <c r="I323" s="231"/>
      <c r="J323" s="232">
        <f>ROUND(I323*H323,2)</f>
        <v>0</v>
      </c>
      <c r="K323" s="233"/>
      <c r="L323" s="43"/>
      <c r="M323" s="234" t="s">
        <v>1</v>
      </c>
      <c r="N323" s="235" t="s">
        <v>41</v>
      </c>
      <c r="O323" s="90"/>
      <c r="P323" s="236">
        <f>O323*H323</f>
        <v>0</v>
      </c>
      <c r="Q323" s="236">
        <v>0.00050000000000000001</v>
      </c>
      <c r="R323" s="236">
        <f>Q323*H323</f>
        <v>0.00050000000000000001</v>
      </c>
      <c r="S323" s="236">
        <v>0</v>
      </c>
      <c r="T323" s="23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8" t="s">
        <v>236</v>
      </c>
      <c r="AT323" s="238" t="s">
        <v>161</v>
      </c>
      <c r="AU323" s="238" t="s">
        <v>85</v>
      </c>
      <c r="AY323" s="16" t="s">
        <v>158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6" t="s">
        <v>83</v>
      </c>
      <c r="BK323" s="239">
        <f>ROUND(I323*H323,2)</f>
        <v>0</v>
      </c>
      <c r="BL323" s="16" t="s">
        <v>236</v>
      </c>
      <c r="BM323" s="238" t="s">
        <v>1042</v>
      </c>
    </row>
    <row r="324" s="2" customFormat="1">
      <c r="A324" s="37"/>
      <c r="B324" s="38"/>
      <c r="C324" s="39"/>
      <c r="D324" s="240" t="s">
        <v>167</v>
      </c>
      <c r="E324" s="39"/>
      <c r="F324" s="241" t="s">
        <v>1041</v>
      </c>
      <c r="G324" s="39"/>
      <c r="H324" s="39"/>
      <c r="I324" s="242"/>
      <c r="J324" s="39"/>
      <c r="K324" s="39"/>
      <c r="L324" s="43"/>
      <c r="M324" s="243"/>
      <c r="N324" s="244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167</v>
      </c>
      <c r="AU324" s="16" t="s">
        <v>85</v>
      </c>
    </row>
    <row r="325" s="2" customFormat="1" ht="33" customHeight="1">
      <c r="A325" s="37"/>
      <c r="B325" s="38"/>
      <c r="C325" s="226" t="s">
        <v>722</v>
      </c>
      <c r="D325" s="226" t="s">
        <v>161</v>
      </c>
      <c r="E325" s="227" t="s">
        <v>1043</v>
      </c>
      <c r="F325" s="228" t="s">
        <v>1044</v>
      </c>
      <c r="G325" s="229" t="s">
        <v>276</v>
      </c>
      <c r="H325" s="230">
        <v>2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0.00055999999999999995</v>
      </c>
      <c r="R325" s="236">
        <f>Q325*H325</f>
        <v>0.0011199999999999999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236</v>
      </c>
      <c r="AT325" s="238" t="s">
        <v>161</v>
      </c>
      <c r="AU325" s="238" t="s">
        <v>85</v>
      </c>
      <c r="AY325" s="16" t="s">
        <v>158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83</v>
      </c>
      <c r="BK325" s="239">
        <f>ROUND(I325*H325,2)</f>
        <v>0</v>
      </c>
      <c r="BL325" s="16" t="s">
        <v>236</v>
      </c>
      <c r="BM325" s="238" t="s">
        <v>1045</v>
      </c>
    </row>
    <row r="326" s="2" customFormat="1">
      <c r="A326" s="37"/>
      <c r="B326" s="38"/>
      <c r="C326" s="39"/>
      <c r="D326" s="240" t="s">
        <v>167</v>
      </c>
      <c r="E326" s="39"/>
      <c r="F326" s="241" t="s">
        <v>1044</v>
      </c>
      <c r="G326" s="39"/>
      <c r="H326" s="39"/>
      <c r="I326" s="242"/>
      <c r="J326" s="39"/>
      <c r="K326" s="39"/>
      <c r="L326" s="43"/>
      <c r="M326" s="243"/>
      <c r="N326" s="24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167</v>
      </c>
      <c r="AU326" s="16" t="s">
        <v>85</v>
      </c>
    </row>
    <row r="327" s="2" customFormat="1" ht="24.15" customHeight="1">
      <c r="A327" s="37"/>
      <c r="B327" s="38"/>
      <c r="C327" s="226" t="s">
        <v>726</v>
      </c>
      <c r="D327" s="226" t="s">
        <v>161</v>
      </c>
      <c r="E327" s="227" t="s">
        <v>1046</v>
      </c>
      <c r="F327" s="228" t="s">
        <v>1047</v>
      </c>
      <c r="G327" s="229" t="s">
        <v>276</v>
      </c>
      <c r="H327" s="230">
        <v>1</v>
      </c>
      <c r="I327" s="231"/>
      <c r="J327" s="232">
        <f>ROUND(I327*H327,2)</f>
        <v>0</v>
      </c>
      <c r="K327" s="233"/>
      <c r="L327" s="43"/>
      <c r="M327" s="234" t="s">
        <v>1</v>
      </c>
      <c r="N327" s="235" t="s">
        <v>41</v>
      </c>
      <c r="O327" s="90"/>
      <c r="P327" s="236">
        <f>O327*H327</f>
        <v>0</v>
      </c>
      <c r="Q327" s="236">
        <v>0.00034000000000000002</v>
      </c>
      <c r="R327" s="236">
        <f>Q327*H327</f>
        <v>0.00034000000000000002</v>
      </c>
      <c r="S327" s="236">
        <v>0</v>
      </c>
      <c r="T327" s="23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8" t="s">
        <v>236</v>
      </c>
      <c r="AT327" s="238" t="s">
        <v>161</v>
      </c>
      <c r="AU327" s="238" t="s">
        <v>85</v>
      </c>
      <c r="AY327" s="16" t="s">
        <v>158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6" t="s">
        <v>83</v>
      </c>
      <c r="BK327" s="239">
        <f>ROUND(I327*H327,2)</f>
        <v>0</v>
      </c>
      <c r="BL327" s="16" t="s">
        <v>236</v>
      </c>
      <c r="BM327" s="238" t="s">
        <v>1048</v>
      </c>
    </row>
    <row r="328" s="2" customFormat="1">
      <c r="A328" s="37"/>
      <c r="B328" s="38"/>
      <c r="C328" s="39"/>
      <c r="D328" s="240" t="s">
        <v>167</v>
      </c>
      <c r="E328" s="39"/>
      <c r="F328" s="241" t="s">
        <v>1047</v>
      </c>
      <c r="G328" s="39"/>
      <c r="H328" s="39"/>
      <c r="I328" s="242"/>
      <c r="J328" s="39"/>
      <c r="K328" s="39"/>
      <c r="L328" s="43"/>
      <c r="M328" s="243"/>
      <c r="N328" s="244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167</v>
      </c>
      <c r="AU328" s="16" t="s">
        <v>85</v>
      </c>
    </row>
    <row r="329" s="2" customFormat="1" ht="24.15" customHeight="1">
      <c r="A329" s="37"/>
      <c r="B329" s="38"/>
      <c r="C329" s="226" t="s">
        <v>732</v>
      </c>
      <c r="D329" s="226" t="s">
        <v>161</v>
      </c>
      <c r="E329" s="227" t="s">
        <v>1049</v>
      </c>
      <c r="F329" s="228" t="s">
        <v>1050</v>
      </c>
      <c r="G329" s="229" t="s">
        <v>276</v>
      </c>
      <c r="H329" s="230">
        <v>1</v>
      </c>
      <c r="I329" s="231"/>
      <c r="J329" s="232">
        <f>ROUND(I329*H329,2)</f>
        <v>0</v>
      </c>
      <c r="K329" s="233"/>
      <c r="L329" s="43"/>
      <c r="M329" s="234" t="s">
        <v>1</v>
      </c>
      <c r="N329" s="235" t="s">
        <v>41</v>
      </c>
      <c r="O329" s="90"/>
      <c r="P329" s="236">
        <f>O329*H329</f>
        <v>0</v>
      </c>
      <c r="Q329" s="236">
        <v>0.00044000000000000002</v>
      </c>
      <c r="R329" s="236">
        <f>Q329*H329</f>
        <v>0.00044000000000000002</v>
      </c>
      <c r="S329" s="236">
        <v>0</v>
      </c>
      <c r="T329" s="23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236</v>
      </c>
      <c r="AT329" s="238" t="s">
        <v>161</v>
      </c>
      <c r="AU329" s="238" t="s">
        <v>85</v>
      </c>
      <c r="AY329" s="16" t="s">
        <v>158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83</v>
      </c>
      <c r="BK329" s="239">
        <f>ROUND(I329*H329,2)</f>
        <v>0</v>
      </c>
      <c r="BL329" s="16" t="s">
        <v>236</v>
      </c>
      <c r="BM329" s="238" t="s">
        <v>1051</v>
      </c>
    </row>
    <row r="330" s="2" customFormat="1">
      <c r="A330" s="37"/>
      <c r="B330" s="38"/>
      <c r="C330" s="39"/>
      <c r="D330" s="240" t="s">
        <v>167</v>
      </c>
      <c r="E330" s="39"/>
      <c r="F330" s="241" t="s">
        <v>1050</v>
      </c>
      <c r="G330" s="39"/>
      <c r="H330" s="39"/>
      <c r="I330" s="242"/>
      <c r="J330" s="39"/>
      <c r="K330" s="39"/>
      <c r="L330" s="43"/>
      <c r="M330" s="243"/>
      <c r="N330" s="244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167</v>
      </c>
      <c r="AU330" s="16" t="s">
        <v>85</v>
      </c>
    </row>
    <row r="331" s="2" customFormat="1" ht="24.15" customHeight="1">
      <c r="A331" s="37"/>
      <c r="B331" s="38"/>
      <c r="C331" s="226" t="s">
        <v>1052</v>
      </c>
      <c r="D331" s="226" t="s">
        <v>161</v>
      </c>
      <c r="E331" s="227" t="s">
        <v>1053</v>
      </c>
      <c r="F331" s="228" t="s">
        <v>1054</v>
      </c>
      <c r="G331" s="229" t="s">
        <v>276</v>
      </c>
      <c r="H331" s="230">
        <v>1</v>
      </c>
      <c r="I331" s="231"/>
      <c r="J331" s="232">
        <f>ROUND(I331*H331,2)</f>
        <v>0</v>
      </c>
      <c r="K331" s="233"/>
      <c r="L331" s="43"/>
      <c r="M331" s="234" t="s">
        <v>1</v>
      </c>
      <c r="N331" s="235" t="s">
        <v>41</v>
      </c>
      <c r="O331" s="90"/>
      <c r="P331" s="236">
        <f>O331*H331</f>
        <v>0</v>
      </c>
      <c r="Q331" s="236">
        <v>0.00050000000000000001</v>
      </c>
      <c r="R331" s="236">
        <f>Q331*H331</f>
        <v>0.00050000000000000001</v>
      </c>
      <c r="S331" s="236">
        <v>0</v>
      </c>
      <c r="T331" s="23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8" t="s">
        <v>236</v>
      </c>
      <c r="AT331" s="238" t="s">
        <v>161</v>
      </c>
      <c r="AU331" s="238" t="s">
        <v>85</v>
      </c>
      <c r="AY331" s="16" t="s">
        <v>158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6" t="s">
        <v>83</v>
      </c>
      <c r="BK331" s="239">
        <f>ROUND(I331*H331,2)</f>
        <v>0</v>
      </c>
      <c r="BL331" s="16" t="s">
        <v>236</v>
      </c>
      <c r="BM331" s="238" t="s">
        <v>1055</v>
      </c>
    </row>
    <row r="332" s="2" customFormat="1">
      <c r="A332" s="37"/>
      <c r="B332" s="38"/>
      <c r="C332" s="39"/>
      <c r="D332" s="240" t="s">
        <v>167</v>
      </c>
      <c r="E332" s="39"/>
      <c r="F332" s="241" t="s">
        <v>1054</v>
      </c>
      <c r="G332" s="39"/>
      <c r="H332" s="39"/>
      <c r="I332" s="242"/>
      <c r="J332" s="39"/>
      <c r="K332" s="39"/>
      <c r="L332" s="43"/>
      <c r="M332" s="243"/>
      <c r="N332" s="244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167</v>
      </c>
      <c r="AU332" s="16" t="s">
        <v>85</v>
      </c>
    </row>
    <row r="333" s="2" customFormat="1" ht="37.8" customHeight="1">
      <c r="A333" s="37"/>
      <c r="B333" s="38"/>
      <c r="C333" s="226" t="s">
        <v>1056</v>
      </c>
      <c r="D333" s="226" t="s">
        <v>161</v>
      </c>
      <c r="E333" s="227" t="s">
        <v>1057</v>
      </c>
      <c r="F333" s="228" t="s">
        <v>1058</v>
      </c>
      <c r="G333" s="229" t="s">
        <v>276</v>
      </c>
      <c r="H333" s="230">
        <v>22</v>
      </c>
      <c r="I333" s="231"/>
      <c r="J333" s="232">
        <f>ROUND(I333*H333,2)</f>
        <v>0</v>
      </c>
      <c r="K333" s="233"/>
      <c r="L333" s="43"/>
      <c r="M333" s="234" t="s">
        <v>1</v>
      </c>
      <c r="N333" s="235" t="s">
        <v>41</v>
      </c>
      <c r="O333" s="90"/>
      <c r="P333" s="236">
        <f>O333*H333</f>
        <v>0</v>
      </c>
      <c r="Q333" s="236">
        <v>0.00019000000000000001</v>
      </c>
      <c r="R333" s="236">
        <f>Q333*H333</f>
        <v>0.0041800000000000006</v>
      </c>
      <c r="S333" s="236">
        <v>0</v>
      </c>
      <c r="T333" s="23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8" t="s">
        <v>236</v>
      </c>
      <c r="AT333" s="238" t="s">
        <v>161</v>
      </c>
      <c r="AU333" s="238" t="s">
        <v>85</v>
      </c>
      <c r="AY333" s="16" t="s">
        <v>158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6" t="s">
        <v>83</v>
      </c>
      <c r="BK333" s="239">
        <f>ROUND(I333*H333,2)</f>
        <v>0</v>
      </c>
      <c r="BL333" s="16" t="s">
        <v>236</v>
      </c>
      <c r="BM333" s="238" t="s">
        <v>1059</v>
      </c>
    </row>
    <row r="334" s="2" customFormat="1">
      <c r="A334" s="37"/>
      <c r="B334" s="38"/>
      <c r="C334" s="39"/>
      <c r="D334" s="240" t="s">
        <v>167</v>
      </c>
      <c r="E334" s="39"/>
      <c r="F334" s="241" t="s">
        <v>1058</v>
      </c>
      <c r="G334" s="39"/>
      <c r="H334" s="39"/>
      <c r="I334" s="242"/>
      <c r="J334" s="39"/>
      <c r="K334" s="39"/>
      <c r="L334" s="43"/>
      <c r="M334" s="243"/>
      <c r="N334" s="244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167</v>
      </c>
      <c r="AU334" s="16" t="s">
        <v>85</v>
      </c>
    </row>
    <row r="335" s="2" customFormat="1" ht="37.8" customHeight="1">
      <c r="A335" s="37"/>
      <c r="B335" s="38"/>
      <c r="C335" s="226" t="s">
        <v>1060</v>
      </c>
      <c r="D335" s="226" t="s">
        <v>161</v>
      </c>
      <c r="E335" s="227" t="s">
        <v>1061</v>
      </c>
      <c r="F335" s="228" t="s">
        <v>1062</v>
      </c>
      <c r="G335" s="229" t="s">
        <v>276</v>
      </c>
      <c r="H335" s="230">
        <v>6</v>
      </c>
      <c r="I335" s="231"/>
      <c r="J335" s="232">
        <f>ROUND(I335*H335,2)</f>
        <v>0</v>
      </c>
      <c r="K335" s="233"/>
      <c r="L335" s="43"/>
      <c r="M335" s="234" t="s">
        <v>1</v>
      </c>
      <c r="N335" s="235" t="s">
        <v>41</v>
      </c>
      <c r="O335" s="90"/>
      <c r="P335" s="236">
        <f>O335*H335</f>
        <v>0</v>
      </c>
      <c r="Q335" s="236">
        <v>0.00024000000000000001</v>
      </c>
      <c r="R335" s="236">
        <f>Q335*H335</f>
        <v>0.0014400000000000001</v>
      </c>
      <c r="S335" s="236">
        <v>0</v>
      </c>
      <c r="T335" s="23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8" t="s">
        <v>236</v>
      </c>
      <c r="AT335" s="238" t="s">
        <v>161</v>
      </c>
      <c r="AU335" s="238" t="s">
        <v>85</v>
      </c>
      <c r="AY335" s="16" t="s">
        <v>158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6" t="s">
        <v>83</v>
      </c>
      <c r="BK335" s="239">
        <f>ROUND(I335*H335,2)</f>
        <v>0</v>
      </c>
      <c r="BL335" s="16" t="s">
        <v>236</v>
      </c>
      <c r="BM335" s="238" t="s">
        <v>1063</v>
      </c>
    </row>
    <row r="336" s="2" customFormat="1">
      <c r="A336" s="37"/>
      <c r="B336" s="38"/>
      <c r="C336" s="39"/>
      <c r="D336" s="240" t="s">
        <v>167</v>
      </c>
      <c r="E336" s="39"/>
      <c r="F336" s="241" t="s">
        <v>1062</v>
      </c>
      <c r="G336" s="39"/>
      <c r="H336" s="39"/>
      <c r="I336" s="242"/>
      <c r="J336" s="39"/>
      <c r="K336" s="39"/>
      <c r="L336" s="43"/>
      <c r="M336" s="243"/>
      <c r="N336" s="244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167</v>
      </c>
      <c r="AU336" s="16" t="s">
        <v>85</v>
      </c>
    </row>
    <row r="337" s="2" customFormat="1" ht="37.8" customHeight="1">
      <c r="A337" s="37"/>
      <c r="B337" s="38"/>
      <c r="C337" s="226" t="s">
        <v>1064</v>
      </c>
      <c r="D337" s="226" t="s">
        <v>161</v>
      </c>
      <c r="E337" s="227" t="s">
        <v>1065</v>
      </c>
      <c r="F337" s="228" t="s">
        <v>1066</v>
      </c>
      <c r="G337" s="229" t="s">
        <v>276</v>
      </c>
      <c r="H337" s="230">
        <v>38</v>
      </c>
      <c r="I337" s="231"/>
      <c r="J337" s="232">
        <f>ROUND(I337*H337,2)</f>
        <v>0</v>
      </c>
      <c r="K337" s="233"/>
      <c r="L337" s="43"/>
      <c r="M337" s="234" t="s">
        <v>1</v>
      </c>
      <c r="N337" s="235" t="s">
        <v>41</v>
      </c>
      <c r="O337" s="90"/>
      <c r="P337" s="236">
        <f>O337*H337</f>
        <v>0</v>
      </c>
      <c r="Q337" s="236">
        <v>0.00031</v>
      </c>
      <c r="R337" s="236">
        <f>Q337*H337</f>
        <v>0.011780000000000001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236</v>
      </c>
      <c r="AT337" s="238" t="s">
        <v>161</v>
      </c>
      <c r="AU337" s="238" t="s">
        <v>85</v>
      </c>
      <c r="AY337" s="16" t="s">
        <v>158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83</v>
      </c>
      <c r="BK337" s="239">
        <f>ROUND(I337*H337,2)</f>
        <v>0</v>
      </c>
      <c r="BL337" s="16" t="s">
        <v>236</v>
      </c>
      <c r="BM337" s="238" t="s">
        <v>1067</v>
      </c>
    </row>
    <row r="338" s="2" customFormat="1">
      <c r="A338" s="37"/>
      <c r="B338" s="38"/>
      <c r="C338" s="39"/>
      <c r="D338" s="240" t="s">
        <v>167</v>
      </c>
      <c r="E338" s="39"/>
      <c r="F338" s="241" t="s">
        <v>1066</v>
      </c>
      <c r="G338" s="39"/>
      <c r="H338" s="39"/>
      <c r="I338" s="242"/>
      <c r="J338" s="39"/>
      <c r="K338" s="39"/>
      <c r="L338" s="43"/>
      <c r="M338" s="243"/>
      <c r="N338" s="244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167</v>
      </c>
      <c r="AU338" s="16" t="s">
        <v>85</v>
      </c>
    </row>
    <row r="339" s="2" customFormat="1" ht="24.15" customHeight="1">
      <c r="A339" s="37"/>
      <c r="B339" s="38"/>
      <c r="C339" s="226" t="s">
        <v>1068</v>
      </c>
      <c r="D339" s="226" t="s">
        <v>161</v>
      </c>
      <c r="E339" s="227" t="s">
        <v>1069</v>
      </c>
      <c r="F339" s="228" t="s">
        <v>1070</v>
      </c>
      <c r="G339" s="229" t="s">
        <v>192</v>
      </c>
      <c r="H339" s="230">
        <v>0.95799999999999996</v>
      </c>
      <c r="I339" s="231"/>
      <c r="J339" s="232">
        <f>ROUND(I339*H339,2)</f>
        <v>0</v>
      </c>
      <c r="K339" s="233"/>
      <c r="L339" s="43"/>
      <c r="M339" s="234" t="s">
        <v>1</v>
      </c>
      <c r="N339" s="235" t="s">
        <v>41</v>
      </c>
      <c r="O339" s="90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8" t="s">
        <v>236</v>
      </c>
      <c r="AT339" s="238" t="s">
        <v>161</v>
      </c>
      <c r="AU339" s="238" t="s">
        <v>85</v>
      </c>
      <c r="AY339" s="16" t="s">
        <v>158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6" t="s">
        <v>83</v>
      </c>
      <c r="BK339" s="239">
        <f>ROUND(I339*H339,2)</f>
        <v>0</v>
      </c>
      <c r="BL339" s="16" t="s">
        <v>236</v>
      </c>
      <c r="BM339" s="238" t="s">
        <v>1071</v>
      </c>
    </row>
    <row r="340" s="2" customFormat="1">
      <c r="A340" s="37"/>
      <c r="B340" s="38"/>
      <c r="C340" s="39"/>
      <c r="D340" s="240" t="s">
        <v>167</v>
      </c>
      <c r="E340" s="39"/>
      <c r="F340" s="241" t="s">
        <v>1070</v>
      </c>
      <c r="G340" s="39"/>
      <c r="H340" s="39"/>
      <c r="I340" s="242"/>
      <c r="J340" s="39"/>
      <c r="K340" s="39"/>
      <c r="L340" s="43"/>
      <c r="M340" s="243"/>
      <c r="N340" s="244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167</v>
      </c>
      <c r="AU340" s="16" t="s">
        <v>85</v>
      </c>
    </row>
    <row r="341" s="2" customFormat="1" ht="16.5" customHeight="1">
      <c r="A341" s="37"/>
      <c r="B341" s="38"/>
      <c r="C341" s="226" t="s">
        <v>1072</v>
      </c>
      <c r="D341" s="226" t="s">
        <v>161</v>
      </c>
      <c r="E341" s="227" t="s">
        <v>1073</v>
      </c>
      <c r="F341" s="228" t="s">
        <v>1074</v>
      </c>
      <c r="G341" s="229" t="s">
        <v>776</v>
      </c>
      <c r="H341" s="230">
        <v>1</v>
      </c>
      <c r="I341" s="231"/>
      <c r="J341" s="232">
        <f>ROUND(I341*H341,2)</f>
        <v>0</v>
      </c>
      <c r="K341" s="233"/>
      <c r="L341" s="43"/>
      <c r="M341" s="234" t="s">
        <v>1</v>
      </c>
      <c r="N341" s="235" t="s">
        <v>41</v>
      </c>
      <c r="O341" s="90"/>
      <c r="P341" s="236">
        <f>O341*H341</f>
        <v>0</v>
      </c>
      <c r="Q341" s="236">
        <v>0.00029</v>
      </c>
      <c r="R341" s="236">
        <f>Q341*H341</f>
        <v>0.00029</v>
      </c>
      <c r="S341" s="236">
        <v>0</v>
      </c>
      <c r="T341" s="23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8" t="s">
        <v>236</v>
      </c>
      <c r="AT341" s="238" t="s">
        <v>161</v>
      </c>
      <c r="AU341" s="238" t="s">
        <v>85</v>
      </c>
      <c r="AY341" s="16" t="s">
        <v>158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6" t="s">
        <v>83</v>
      </c>
      <c r="BK341" s="239">
        <f>ROUND(I341*H341,2)</f>
        <v>0</v>
      </c>
      <c r="BL341" s="16" t="s">
        <v>236</v>
      </c>
      <c r="BM341" s="238" t="s">
        <v>1075</v>
      </c>
    </row>
    <row r="342" s="2" customFormat="1">
      <c r="A342" s="37"/>
      <c r="B342" s="38"/>
      <c r="C342" s="39"/>
      <c r="D342" s="240" t="s">
        <v>167</v>
      </c>
      <c r="E342" s="39"/>
      <c r="F342" s="241" t="s">
        <v>1074</v>
      </c>
      <c r="G342" s="39"/>
      <c r="H342" s="39"/>
      <c r="I342" s="242"/>
      <c r="J342" s="39"/>
      <c r="K342" s="39"/>
      <c r="L342" s="43"/>
      <c r="M342" s="243"/>
      <c r="N342" s="244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167</v>
      </c>
      <c r="AU342" s="16" t="s">
        <v>85</v>
      </c>
    </row>
    <row r="343" s="2" customFormat="1" ht="24.15" customHeight="1">
      <c r="A343" s="37"/>
      <c r="B343" s="38"/>
      <c r="C343" s="226" t="s">
        <v>1076</v>
      </c>
      <c r="D343" s="226" t="s">
        <v>161</v>
      </c>
      <c r="E343" s="227" t="s">
        <v>1077</v>
      </c>
      <c r="F343" s="228" t="s">
        <v>1078</v>
      </c>
      <c r="G343" s="229" t="s">
        <v>192</v>
      </c>
      <c r="H343" s="230">
        <v>0.95899999999999996</v>
      </c>
      <c r="I343" s="231"/>
      <c r="J343" s="232">
        <f>ROUND(I343*H343,2)</f>
        <v>0</v>
      </c>
      <c r="K343" s="233"/>
      <c r="L343" s="43"/>
      <c r="M343" s="234" t="s">
        <v>1</v>
      </c>
      <c r="N343" s="235" t="s">
        <v>41</v>
      </c>
      <c r="O343" s="90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8" t="s">
        <v>236</v>
      </c>
      <c r="AT343" s="238" t="s">
        <v>161</v>
      </c>
      <c r="AU343" s="238" t="s">
        <v>85</v>
      </c>
      <c r="AY343" s="16" t="s">
        <v>158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6" t="s">
        <v>83</v>
      </c>
      <c r="BK343" s="239">
        <f>ROUND(I343*H343,2)</f>
        <v>0</v>
      </c>
      <c r="BL343" s="16" t="s">
        <v>236</v>
      </c>
      <c r="BM343" s="238" t="s">
        <v>1079</v>
      </c>
    </row>
    <row r="344" s="2" customFormat="1">
      <c r="A344" s="37"/>
      <c r="B344" s="38"/>
      <c r="C344" s="39"/>
      <c r="D344" s="240" t="s">
        <v>167</v>
      </c>
      <c r="E344" s="39"/>
      <c r="F344" s="241" t="s">
        <v>1078</v>
      </c>
      <c r="G344" s="39"/>
      <c r="H344" s="39"/>
      <c r="I344" s="242"/>
      <c r="J344" s="39"/>
      <c r="K344" s="39"/>
      <c r="L344" s="43"/>
      <c r="M344" s="243"/>
      <c r="N344" s="244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167</v>
      </c>
      <c r="AU344" s="16" t="s">
        <v>85</v>
      </c>
    </row>
    <row r="345" s="12" customFormat="1" ht="22.8" customHeight="1">
      <c r="A345" s="12"/>
      <c r="B345" s="210"/>
      <c r="C345" s="211"/>
      <c r="D345" s="212" t="s">
        <v>75</v>
      </c>
      <c r="E345" s="224" t="s">
        <v>1080</v>
      </c>
      <c r="F345" s="224" t="s">
        <v>1081</v>
      </c>
      <c r="G345" s="211"/>
      <c r="H345" s="211"/>
      <c r="I345" s="214"/>
      <c r="J345" s="225">
        <f>BK345</f>
        <v>0</v>
      </c>
      <c r="K345" s="211"/>
      <c r="L345" s="216"/>
      <c r="M345" s="217"/>
      <c r="N345" s="218"/>
      <c r="O345" s="218"/>
      <c r="P345" s="219">
        <f>SUM(P346:P397)</f>
        <v>0</v>
      </c>
      <c r="Q345" s="218"/>
      <c r="R345" s="219">
        <f>SUM(R346:R397)</f>
        <v>0.19563</v>
      </c>
      <c r="S345" s="218"/>
      <c r="T345" s="220">
        <f>SUM(T346:T397)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1" t="s">
        <v>85</v>
      </c>
      <c r="AT345" s="222" t="s">
        <v>75</v>
      </c>
      <c r="AU345" s="222" t="s">
        <v>83</v>
      </c>
      <c r="AY345" s="221" t="s">
        <v>158</v>
      </c>
      <c r="BK345" s="223">
        <f>SUM(BK346:BK397)</f>
        <v>0</v>
      </c>
    </row>
    <row r="346" s="2" customFormat="1" ht="24.15" customHeight="1">
      <c r="A346" s="37"/>
      <c r="B346" s="38"/>
      <c r="C346" s="226" t="s">
        <v>1082</v>
      </c>
      <c r="D346" s="226" t="s">
        <v>161</v>
      </c>
      <c r="E346" s="227" t="s">
        <v>1083</v>
      </c>
      <c r="F346" s="228" t="s">
        <v>1084</v>
      </c>
      <c r="G346" s="229" t="s">
        <v>776</v>
      </c>
      <c r="H346" s="230">
        <v>1</v>
      </c>
      <c r="I346" s="231"/>
      <c r="J346" s="232">
        <f>ROUND(I346*H346,2)</f>
        <v>0</v>
      </c>
      <c r="K346" s="233"/>
      <c r="L346" s="43"/>
      <c r="M346" s="234" t="s">
        <v>1</v>
      </c>
      <c r="N346" s="235" t="s">
        <v>41</v>
      </c>
      <c r="O346" s="90"/>
      <c r="P346" s="236">
        <f>O346*H346</f>
        <v>0</v>
      </c>
      <c r="Q346" s="236">
        <v>0.01149</v>
      </c>
      <c r="R346" s="236">
        <f>Q346*H346</f>
        <v>0.01149</v>
      </c>
      <c r="S346" s="236">
        <v>0</v>
      </c>
      <c r="T346" s="23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8" t="s">
        <v>236</v>
      </c>
      <c r="AT346" s="238" t="s">
        <v>161</v>
      </c>
      <c r="AU346" s="238" t="s">
        <v>85</v>
      </c>
      <c r="AY346" s="16" t="s">
        <v>158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6" t="s">
        <v>83</v>
      </c>
      <c r="BK346" s="239">
        <f>ROUND(I346*H346,2)</f>
        <v>0</v>
      </c>
      <c r="BL346" s="16" t="s">
        <v>236</v>
      </c>
      <c r="BM346" s="238" t="s">
        <v>1085</v>
      </c>
    </row>
    <row r="347" s="2" customFormat="1">
      <c r="A347" s="37"/>
      <c r="B347" s="38"/>
      <c r="C347" s="39"/>
      <c r="D347" s="240" t="s">
        <v>167</v>
      </c>
      <c r="E347" s="39"/>
      <c r="F347" s="241" t="s">
        <v>1084</v>
      </c>
      <c r="G347" s="39"/>
      <c r="H347" s="39"/>
      <c r="I347" s="242"/>
      <c r="J347" s="39"/>
      <c r="K347" s="39"/>
      <c r="L347" s="43"/>
      <c r="M347" s="243"/>
      <c r="N347" s="244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167</v>
      </c>
      <c r="AU347" s="16" t="s">
        <v>85</v>
      </c>
    </row>
    <row r="348" s="2" customFormat="1" ht="24.15" customHeight="1">
      <c r="A348" s="37"/>
      <c r="B348" s="38"/>
      <c r="C348" s="226" t="s">
        <v>1086</v>
      </c>
      <c r="D348" s="226" t="s">
        <v>161</v>
      </c>
      <c r="E348" s="227" t="s">
        <v>1087</v>
      </c>
      <c r="F348" s="228" t="s">
        <v>1088</v>
      </c>
      <c r="G348" s="229" t="s">
        <v>776</v>
      </c>
      <c r="H348" s="230">
        <v>2</v>
      </c>
      <c r="I348" s="231"/>
      <c r="J348" s="232">
        <f>ROUND(I348*H348,2)</f>
        <v>0</v>
      </c>
      <c r="K348" s="233"/>
      <c r="L348" s="43"/>
      <c r="M348" s="234" t="s">
        <v>1</v>
      </c>
      <c r="N348" s="235" t="s">
        <v>41</v>
      </c>
      <c r="O348" s="90"/>
      <c r="P348" s="236">
        <f>O348*H348</f>
        <v>0</v>
      </c>
      <c r="Q348" s="236">
        <v>0.026450000000000001</v>
      </c>
      <c r="R348" s="236">
        <f>Q348*H348</f>
        <v>0.052900000000000003</v>
      </c>
      <c r="S348" s="236">
        <v>0</v>
      </c>
      <c r="T348" s="23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8" t="s">
        <v>236</v>
      </c>
      <c r="AT348" s="238" t="s">
        <v>161</v>
      </c>
      <c r="AU348" s="238" t="s">
        <v>85</v>
      </c>
      <c r="AY348" s="16" t="s">
        <v>158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6" t="s">
        <v>83</v>
      </c>
      <c r="BK348" s="239">
        <f>ROUND(I348*H348,2)</f>
        <v>0</v>
      </c>
      <c r="BL348" s="16" t="s">
        <v>236</v>
      </c>
      <c r="BM348" s="238" t="s">
        <v>1089</v>
      </c>
    </row>
    <row r="349" s="2" customFormat="1">
      <c r="A349" s="37"/>
      <c r="B349" s="38"/>
      <c r="C349" s="39"/>
      <c r="D349" s="240" t="s">
        <v>167</v>
      </c>
      <c r="E349" s="39"/>
      <c r="F349" s="241" t="s">
        <v>1088</v>
      </c>
      <c r="G349" s="39"/>
      <c r="H349" s="39"/>
      <c r="I349" s="242"/>
      <c r="J349" s="39"/>
      <c r="K349" s="39"/>
      <c r="L349" s="43"/>
      <c r="M349" s="243"/>
      <c r="N349" s="244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167</v>
      </c>
      <c r="AU349" s="16" t="s">
        <v>85</v>
      </c>
    </row>
    <row r="350" s="2" customFormat="1" ht="33" customHeight="1">
      <c r="A350" s="37"/>
      <c r="B350" s="38"/>
      <c r="C350" s="226" t="s">
        <v>1090</v>
      </c>
      <c r="D350" s="226" t="s">
        <v>161</v>
      </c>
      <c r="E350" s="227" t="s">
        <v>1091</v>
      </c>
      <c r="F350" s="228" t="s">
        <v>1092</v>
      </c>
      <c r="G350" s="229" t="s">
        <v>776</v>
      </c>
      <c r="H350" s="230">
        <v>1</v>
      </c>
      <c r="I350" s="231"/>
      <c r="J350" s="232">
        <f>ROUND(I350*H350,2)</f>
        <v>0</v>
      </c>
      <c r="K350" s="233"/>
      <c r="L350" s="43"/>
      <c r="M350" s="234" t="s">
        <v>1</v>
      </c>
      <c r="N350" s="235" t="s">
        <v>41</v>
      </c>
      <c r="O350" s="90"/>
      <c r="P350" s="236">
        <f>O350*H350</f>
        <v>0</v>
      </c>
      <c r="Q350" s="236">
        <v>0.031759999999999997</v>
      </c>
      <c r="R350" s="236">
        <f>Q350*H350</f>
        <v>0.031759999999999997</v>
      </c>
      <c r="S350" s="236">
        <v>0</v>
      </c>
      <c r="T350" s="23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8" t="s">
        <v>236</v>
      </c>
      <c r="AT350" s="238" t="s">
        <v>161</v>
      </c>
      <c r="AU350" s="238" t="s">
        <v>85</v>
      </c>
      <c r="AY350" s="16" t="s">
        <v>158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6" t="s">
        <v>83</v>
      </c>
      <c r="BK350" s="239">
        <f>ROUND(I350*H350,2)</f>
        <v>0</v>
      </c>
      <c r="BL350" s="16" t="s">
        <v>236</v>
      </c>
      <c r="BM350" s="238" t="s">
        <v>1093</v>
      </c>
    </row>
    <row r="351" s="2" customFormat="1">
      <c r="A351" s="37"/>
      <c r="B351" s="38"/>
      <c r="C351" s="39"/>
      <c r="D351" s="240" t="s">
        <v>167</v>
      </c>
      <c r="E351" s="39"/>
      <c r="F351" s="241" t="s">
        <v>1092</v>
      </c>
      <c r="G351" s="39"/>
      <c r="H351" s="39"/>
      <c r="I351" s="242"/>
      <c r="J351" s="39"/>
      <c r="K351" s="39"/>
      <c r="L351" s="43"/>
      <c r="M351" s="243"/>
      <c r="N351" s="244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167</v>
      </c>
      <c r="AU351" s="16" t="s">
        <v>85</v>
      </c>
    </row>
    <row r="352" s="2" customFormat="1" ht="24.15" customHeight="1">
      <c r="A352" s="37"/>
      <c r="B352" s="38"/>
      <c r="C352" s="226" t="s">
        <v>1094</v>
      </c>
      <c r="D352" s="226" t="s">
        <v>161</v>
      </c>
      <c r="E352" s="227" t="s">
        <v>1095</v>
      </c>
      <c r="F352" s="228" t="s">
        <v>1096</v>
      </c>
      <c r="G352" s="229" t="s">
        <v>362</v>
      </c>
      <c r="H352" s="230">
        <v>12</v>
      </c>
      <c r="I352" s="231"/>
      <c r="J352" s="232">
        <f>ROUND(I352*H352,2)</f>
        <v>0</v>
      </c>
      <c r="K352" s="233"/>
      <c r="L352" s="43"/>
      <c r="M352" s="234" t="s">
        <v>1</v>
      </c>
      <c r="N352" s="235" t="s">
        <v>41</v>
      </c>
      <c r="O352" s="90"/>
      <c r="P352" s="236">
        <f>O352*H352</f>
        <v>0</v>
      </c>
      <c r="Q352" s="236">
        <v>0.00024000000000000001</v>
      </c>
      <c r="R352" s="236">
        <f>Q352*H352</f>
        <v>0.0028800000000000002</v>
      </c>
      <c r="S352" s="236">
        <v>0</v>
      </c>
      <c r="T352" s="23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8" t="s">
        <v>236</v>
      </c>
      <c r="AT352" s="238" t="s">
        <v>161</v>
      </c>
      <c r="AU352" s="238" t="s">
        <v>85</v>
      </c>
      <c r="AY352" s="16" t="s">
        <v>158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6" t="s">
        <v>83</v>
      </c>
      <c r="BK352" s="239">
        <f>ROUND(I352*H352,2)</f>
        <v>0</v>
      </c>
      <c r="BL352" s="16" t="s">
        <v>236</v>
      </c>
      <c r="BM352" s="238" t="s">
        <v>1097</v>
      </c>
    </row>
    <row r="353" s="2" customFormat="1">
      <c r="A353" s="37"/>
      <c r="B353" s="38"/>
      <c r="C353" s="39"/>
      <c r="D353" s="240" t="s">
        <v>167</v>
      </c>
      <c r="E353" s="39"/>
      <c r="F353" s="241" t="s">
        <v>1096</v>
      </c>
      <c r="G353" s="39"/>
      <c r="H353" s="39"/>
      <c r="I353" s="242"/>
      <c r="J353" s="39"/>
      <c r="K353" s="39"/>
      <c r="L353" s="43"/>
      <c r="M353" s="243"/>
      <c r="N353" s="244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167</v>
      </c>
      <c r="AU353" s="16" t="s">
        <v>85</v>
      </c>
    </row>
    <row r="354" s="2" customFormat="1" ht="24.15" customHeight="1">
      <c r="A354" s="37"/>
      <c r="B354" s="38"/>
      <c r="C354" s="226" t="s">
        <v>1098</v>
      </c>
      <c r="D354" s="226" t="s">
        <v>161</v>
      </c>
      <c r="E354" s="227" t="s">
        <v>1099</v>
      </c>
      <c r="F354" s="228" t="s">
        <v>1100</v>
      </c>
      <c r="G354" s="229" t="s">
        <v>362</v>
      </c>
      <c r="H354" s="230">
        <v>2</v>
      </c>
      <c r="I354" s="231"/>
      <c r="J354" s="232">
        <f>ROUND(I354*H354,2)</f>
        <v>0</v>
      </c>
      <c r="K354" s="233"/>
      <c r="L354" s="43"/>
      <c r="M354" s="234" t="s">
        <v>1</v>
      </c>
      <c r="N354" s="235" t="s">
        <v>41</v>
      </c>
      <c r="O354" s="90"/>
      <c r="P354" s="236">
        <f>O354*H354</f>
        <v>0</v>
      </c>
      <c r="Q354" s="236">
        <v>0.0011199999999999999</v>
      </c>
      <c r="R354" s="236">
        <f>Q354*H354</f>
        <v>0.0022399999999999998</v>
      </c>
      <c r="S354" s="236">
        <v>0</v>
      </c>
      <c r="T354" s="23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8" t="s">
        <v>236</v>
      </c>
      <c r="AT354" s="238" t="s">
        <v>161</v>
      </c>
      <c r="AU354" s="238" t="s">
        <v>85</v>
      </c>
      <c r="AY354" s="16" t="s">
        <v>158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6" t="s">
        <v>83</v>
      </c>
      <c r="BK354" s="239">
        <f>ROUND(I354*H354,2)</f>
        <v>0</v>
      </c>
      <c r="BL354" s="16" t="s">
        <v>236</v>
      </c>
      <c r="BM354" s="238" t="s">
        <v>1101</v>
      </c>
    </row>
    <row r="355" s="2" customFormat="1">
      <c r="A355" s="37"/>
      <c r="B355" s="38"/>
      <c r="C355" s="39"/>
      <c r="D355" s="240" t="s">
        <v>167</v>
      </c>
      <c r="E355" s="39"/>
      <c r="F355" s="241" t="s">
        <v>1100</v>
      </c>
      <c r="G355" s="39"/>
      <c r="H355" s="39"/>
      <c r="I355" s="242"/>
      <c r="J355" s="39"/>
      <c r="K355" s="39"/>
      <c r="L355" s="43"/>
      <c r="M355" s="243"/>
      <c r="N355" s="244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167</v>
      </c>
      <c r="AU355" s="16" t="s">
        <v>85</v>
      </c>
    </row>
    <row r="356" s="2" customFormat="1" ht="21.75" customHeight="1">
      <c r="A356" s="37"/>
      <c r="B356" s="38"/>
      <c r="C356" s="226" t="s">
        <v>1102</v>
      </c>
      <c r="D356" s="226" t="s">
        <v>161</v>
      </c>
      <c r="E356" s="227" t="s">
        <v>1103</v>
      </c>
      <c r="F356" s="228" t="s">
        <v>1104</v>
      </c>
      <c r="G356" s="229" t="s">
        <v>362</v>
      </c>
      <c r="H356" s="230">
        <v>1</v>
      </c>
      <c r="I356" s="231"/>
      <c r="J356" s="232">
        <f>ROUND(I356*H356,2)</f>
        <v>0</v>
      </c>
      <c r="K356" s="233"/>
      <c r="L356" s="43"/>
      <c r="M356" s="234" t="s">
        <v>1</v>
      </c>
      <c r="N356" s="235" t="s">
        <v>41</v>
      </c>
      <c r="O356" s="90"/>
      <c r="P356" s="236">
        <f>O356*H356</f>
        <v>0</v>
      </c>
      <c r="Q356" s="236">
        <v>0.00044000000000000002</v>
      </c>
      <c r="R356" s="236">
        <f>Q356*H356</f>
        <v>0.00044000000000000002</v>
      </c>
      <c r="S356" s="236">
        <v>0</v>
      </c>
      <c r="T356" s="23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8" t="s">
        <v>236</v>
      </c>
      <c r="AT356" s="238" t="s">
        <v>161</v>
      </c>
      <c r="AU356" s="238" t="s">
        <v>85</v>
      </c>
      <c r="AY356" s="16" t="s">
        <v>158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6" t="s">
        <v>83</v>
      </c>
      <c r="BK356" s="239">
        <f>ROUND(I356*H356,2)</f>
        <v>0</v>
      </c>
      <c r="BL356" s="16" t="s">
        <v>236</v>
      </c>
      <c r="BM356" s="238" t="s">
        <v>1105</v>
      </c>
    </row>
    <row r="357" s="2" customFormat="1">
      <c r="A357" s="37"/>
      <c r="B357" s="38"/>
      <c r="C357" s="39"/>
      <c r="D357" s="240" t="s">
        <v>167</v>
      </c>
      <c r="E357" s="39"/>
      <c r="F357" s="241" t="s">
        <v>1104</v>
      </c>
      <c r="G357" s="39"/>
      <c r="H357" s="39"/>
      <c r="I357" s="242"/>
      <c r="J357" s="39"/>
      <c r="K357" s="39"/>
      <c r="L357" s="43"/>
      <c r="M357" s="243"/>
      <c r="N357" s="244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167</v>
      </c>
      <c r="AU357" s="16" t="s">
        <v>85</v>
      </c>
    </row>
    <row r="358" s="2" customFormat="1" ht="24.15" customHeight="1">
      <c r="A358" s="37"/>
      <c r="B358" s="38"/>
      <c r="C358" s="226" t="s">
        <v>1106</v>
      </c>
      <c r="D358" s="226" t="s">
        <v>161</v>
      </c>
      <c r="E358" s="227" t="s">
        <v>1107</v>
      </c>
      <c r="F358" s="228" t="s">
        <v>1108</v>
      </c>
      <c r="G358" s="229" t="s">
        <v>362</v>
      </c>
      <c r="H358" s="230">
        <v>7</v>
      </c>
      <c r="I358" s="231"/>
      <c r="J358" s="232">
        <f>ROUND(I358*H358,2)</f>
        <v>0</v>
      </c>
      <c r="K358" s="233"/>
      <c r="L358" s="43"/>
      <c r="M358" s="234" t="s">
        <v>1</v>
      </c>
      <c r="N358" s="235" t="s">
        <v>41</v>
      </c>
      <c r="O358" s="90"/>
      <c r="P358" s="236">
        <f>O358*H358</f>
        <v>0</v>
      </c>
      <c r="Q358" s="236">
        <v>0.00022000000000000001</v>
      </c>
      <c r="R358" s="236">
        <f>Q358*H358</f>
        <v>0.0015400000000000001</v>
      </c>
      <c r="S358" s="236">
        <v>0</v>
      </c>
      <c r="T358" s="23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8" t="s">
        <v>236</v>
      </c>
      <c r="AT358" s="238" t="s">
        <v>161</v>
      </c>
      <c r="AU358" s="238" t="s">
        <v>85</v>
      </c>
      <c r="AY358" s="16" t="s">
        <v>158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6" t="s">
        <v>83</v>
      </c>
      <c r="BK358" s="239">
        <f>ROUND(I358*H358,2)</f>
        <v>0</v>
      </c>
      <c r="BL358" s="16" t="s">
        <v>236</v>
      </c>
      <c r="BM358" s="238" t="s">
        <v>1109</v>
      </c>
    </row>
    <row r="359" s="2" customFormat="1">
      <c r="A359" s="37"/>
      <c r="B359" s="38"/>
      <c r="C359" s="39"/>
      <c r="D359" s="240" t="s">
        <v>167</v>
      </c>
      <c r="E359" s="39"/>
      <c r="F359" s="241" t="s">
        <v>1108</v>
      </c>
      <c r="G359" s="39"/>
      <c r="H359" s="39"/>
      <c r="I359" s="242"/>
      <c r="J359" s="39"/>
      <c r="K359" s="39"/>
      <c r="L359" s="43"/>
      <c r="M359" s="243"/>
      <c r="N359" s="244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167</v>
      </c>
      <c r="AU359" s="16" t="s">
        <v>85</v>
      </c>
    </row>
    <row r="360" s="2" customFormat="1" ht="21.75" customHeight="1">
      <c r="A360" s="37"/>
      <c r="B360" s="38"/>
      <c r="C360" s="226" t="s">
        <v>1110</v>
      </c>
      <c r="D360" s="226" t="s">
        <v>161</v>
      </c>
      <c r="E360" s="227" t="s">
        <v>1111</v>
      </c>
      <c r="F360" s="228" t="s">
        <v>1112</v>
      </c>
      <c r="G360" s="229" t="s">
        <v>362</v>
      </c>
      <c r="H360" s="230">
        <v>1</v>
      </c>
      <c r="I360" s="231"/>
      <c r="J360" s="232">
        <f>ROUND(I360*H360,2)</f>
        <v>0</v>
      </c>
      <c r="K360" s="233"/>
      <c r="L360" s="43"/>
      <c r="M360" s="234" t="s">
        <v>1</v>
      </c>
      <c r="N360" s="235" t="s">
        <v>41</v>
      </c>
      <c r="O360" s="90"/>
      <c r="P360" s="236">
        <f>O360*H360</f>
        <v>0</v>
      </c>
      <c r="Q360" s="236">
        <v>0.00056999999999999998</v>
      </c>
      <c r="R360" s="236">
        <f>Q360*H360</f>
        <v>0.00056999999999999998</v>
      </c>
      <c r="S360" s="236">
        <v>0</v>
      </c>
      <c r="T360" s="23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8" t="s">
        <v>236</v>
      </c>
      <c r="AT360" s="238" t="s">
        <v>161</v>
      </c>
      <c r="AU360" s="238" t="s">
        <v>85</v>
      </c>
      <c r="AY360" s="16" t="s">
        <v>158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6" t="s">
        <v>83</v>
      </c>
      <c r="BK360" s="239">
        <f>ROUND(I360*H360,2)</f>
        <v>0</v>
      </c>
      <c r="BL360" s="16" t="s">
        <v>236</v>
      </c>
      <c r="BM360" s="238" t="s">
        <v>1113</v>
      </c>
    </row>
    <row r="361" s="2" customFormat="1">
      <c r="A361" s="37"/>
      <c r="B361" s="38"/>
      <c r="C361" s="39"/>
      <c r="D361" s="240" t="s">
        <v>167</v>
      </c>
      <c r="E361" s="39"/>
      <c r="F361" s="241" t="s">
        <v>1112</v>
      </c>
      <c r="G361" s="39"/>
      <c r="H361" s="39"/>
      <c r="I361" s="242"/>
      <c r="J361" s="39"/>
      <c r="K361" s="39"/>
      <c r="L361" s="43"/>
      <c r="M361" s="243"/>
      <c r="N361" s="244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167</v>
      </c>
      <c r="AU361" s="16" t="s">
        <v>85</v>
      </c>
    </row>
    <row r="362" s="2" customFormat="1" ht="24.15" customHeight="1">
      <c r="A362" s="37"/>
      <c r="B362" s="38"/>
      <c r="C362" s="226" t="s">
        <v>1114</v>
      </c>
      <c r="D362" s="226" t="s">
        <v>161</v>
      </c>
      <c r="E362" s="227" t="s">
        <v>1115</v>
      </c>
      <c r="F362" s="228" t="s">
        <v>1116</v>
      </c>
      <c r="G362" s="229" t="s">
        <v>362</v>
      </c>
      <c r="H362" s="230">
        <v>1</v>
      </c>
      <c r="I362" s="231"/>
      <c r="J362" s="232">
        <f>ROUND(I362*H362,2)</f>
        <v>0</v>
      </c>
      <c r="K362" s="233"/>
      <c r="L362" s="43"/>
      <c r="M362" s="234" t="s">
        <v>1</v>
      </c>
      <c r="N362" s="235" t="s">
        <v>41</v>
      </c>
      <c r="O362" s="90"/>
      <c r="P362" s="236">
        <f>O362*H362</f>
        <v>0</v>
      </c>
      <c r="Q362" s="236">
        <v>0.00114</v>
      </c>
      <c r="R362" s="236">
        <f>Q362*H362</f>
        <v>0.00114</v>
      </c>
      <c r="S362" s="236">
        <v>0</v>
      </c>
      <c r="T362" s="23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8" t="s">
        <v>236</v>
      </c>
      <c r="AT362" s="238" t="s">
        <v>161</v>
      </c>
      <c r="AU362" s="238" t="s">
        <v>85</v>
      </c>
      <c r="AY362" s="16" t="s">
        <v>158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6" t="s">
        <v>83</v>
      </c>
      <c r="BK362" s="239">
        <f>ROUND(I362*H362,2)</f>
        <v>0</v>
      </c>
      <c r="BL362" s="16" t="s">
        <v>236</v>
      </c>
      <c r="BM362" s="238" t="s">
        <v>1117</v>
      </c>
    </row>
    <row r="363" s="2" customFormat="1">
      <c r="A363" s="37"/>
      <c r="B363" s="38"/>
      <c r="C363" s="39"/>
      <c r="D363" s="240" t="s">
        <v>167</v>
      </c>
      <c r="E363" s="39"/>
      <c r="F363" s="241" t="s">
        <v>1116</v>
      </c>
      <c r="G363" s="39"/>
      <c r="H363" s="39"/>
      <c r="I363" s="242"/>
      <c r="J363" s="39"/>
      <c r="K363" s="39"/>
      <c r="L363" s="43"/>
      <c r="M363" s="243"/>
      <c r="N363" s="244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167</v>
      </c>
      <c r="AU363" s="16" t="s">
        <v>85</v>
      </c>
    </row>
    <row r="364" s="2" customFormat="1" ht="21.75" customHeight="1">
      <c r="A364" s="37"/>
      <c r="B364" s="38"/>
      <c r="C364" s="226" t="s">
        <v>1118</v>
      </c>
      <c r="D364" s="226" t="s">
        <v>161</v>
      </c>
      <c r="E364" s="227" t="s">
        <v>1119</v>
      </c>
      <c r="F364" s="228" t="s">
        <v>1120</v>
      </c>
      <c r="G364" s="229" t="s">
        <v>362</v>
      </c>
      <c r="H364" s="230">
        <v>2</v>
      </c>
      <c r="I364" s="231"/>
      <c r="J364" s="232">
        <f>ROUND(I364*H364,2)</f>
        <v>0</v>
      </c>
      <c r="K364" s="233"/>
      <c r="L364" s="43"/>
      <c r="M364" s="234" t="s">
        <v>1</v>
      </c>
      <c r="N364" s="235" t="s">
        <v>41</v>
      </c>
      <c r="O364" s="90"/>
      <c r="P364" s="236">
        <f>O364*H364</f>
        <v>0</v>
      </c>
      <c r="Q364" s="236">
        <v>0.00173</v>
      </c>
      <c r="R364" s="236">
        <f>Q364*H364</f>
        <v>0.00346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236</v>
      </c>
      <c r="AT364" s="238" t="s">
        <v>161</v>
      </c>
      <c r="AU364" s="238" t="s">
        <v>85</v>
      </c>
      <c r="AY364" s="16" t="s">
        <v>158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83</v>
      </c>
      <c r="BK364" s="239">
        <f>ROUND(I364*H364,2)</f>
        <v>0</v>
      </c>
      <c r="BL364" s="16" t="s">
        <v>236</v>
      </c>
      <c r="BM364" s="238" t="s">
        <v>1121</v>
      </c>
    </row>
    <row r="365" s="2" customFormat="1">
      <c r="A365" s="37"/>
      <c r="B365" s="38"/>
      <c r="C365" s="39"/>
      <c r="D365" s="240" t="s">
        <v>167</v>
      </c>
      <c r="E365" s="39"/>
      <c r="F365" s="241" t="s">
        <v>1120</v>
      </c>
      <c r="G365" s="39"/>
      <c r="H365" s="39"/>
      <c r="I365" s="242"/>
      <c r="J365" s="39"/>
      <c r="K365" s="39"/>
      <c r="L365" s="43"/>
      <c r="M365" s="243"/>
      <c r="N365" s="244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167</v>
      </c>
      <c r="AU365" s="16" t="s">
        <v>85</v>
      </c>
    </row>
    <row r="366" s="2" customFormat="1" ht="21.75" customHeight="1">
      <c r="A366" s="37"/>
      <c r="B366" s="38"/>
      <c r="C366" s="226" t="s">
        <v>1122</v>
      </c>
      <c r="D366" s="226" t="s">
        <v>161</v>
      </c>
      <c r="E366" s="227" t="s">
        <v>1123</v>
      </c>
      <c r="F366" s="228" t="s">
        <v>1124</v>
      </c>
      <c r="G366" s="229" t="s">
        <v>362</v>
      </c>
      <c r="H366" s="230">
        <v>4</v>
      </c>
      <c r="I366" s="231"/>
      <c r="J366" s="232">
        <f>ROUND(I366*H366,2)</f>
        <v>0</v>
      </c>
      <c r="K366" s="233"/>
      <c r="L366" s="43"/>
      <c r="M366" s="234" t="s">
        <v>1</v>
      </c>
      <c r="N366" s="235" t="s">
        <v>41</v>
      </c>
      <c r="O366" s="90"/>
      <c r="P366" s="236">
        <f>O366*H366</f>
        <v>0</v>
      </c>
      <c r="Q366" s="236">
        <v>0.00021000000000000001</v>
      </c>
      <c r="R366" s="236">
        <f>Q366*H366</f>
        <v>0.00084000000000000003</v>
      </c>
      <c r="S366" s="236">
        <v>0</v>
      </c>
      <c r="T366" s="23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8" t="s">
        <v>236</v>
      </c>
      <c r="AT366" s="238" t="s">
        <v>161</v>
      </c>
      <c r="AU366" s="238" t="s">
        <v>85</v>
      </c>
      <c r="AY366" s="16" t="s">
        <v>158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6" t="s">
        <v>83</v>
      </c>
      <c r="BK366" s="239">
        <f>ROUND(I366*H366,2)</f>
        <v>0</v>
      </c>
      <c r="BL366" s="16" t="s">
        <v>236</v>
      </c>
      <c r="BM366" s="238" t="s">
        <v>1125</v>
      </c>
    </row>
    <row r="367" s="2" customFormat="1">
      <c r="A367" s="37"/>
      <c r="B367" s="38"/>
      <c r="C367" s="39"/>
      <c r="D367" s="240" t="s">
        <v>167</v>
      </c>
      <c r="E367" s="39"/>
      <c r="F367" s="241" t="s">
        <v>1124</v>
      </c>
      <c r="G367" s="39"/>
      <c r="H367" s="39"/>
      <c r="I367" s="242"/>
      <c r="J367" s="39"/>
      <c r="K367" s="39"/>
      <c r="L367" s="43"/>
      <c r="M367" s="243"/>
      <c r="N367" s="244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167</v>
      </c>
      <c r="AU367" s="16" t="s">
        <v>85</v>
      </c>
    </row>
    <row r="368" s="2" customFormat="1" ht="24.15" customHeight="1">
      <c r="A368" s="37"/>
      <c r="B368" s="38"/>
      <c r="C368" s="226" t="s">
        <v>1126</v>
      </c>
      <c r="D368" s="226" t="s">
        <v>161</v>
      </c>
      <c r="E368" s="227" t="s">
        <v>1127</v>
      </c>
      <c r="F368" s="228" t="s">
        <v>1128</v>
      </c>
      <c r="G368" s="229" t="s">
        <v>362</v>
      </c>
      <c r="H368" s="230">
        <v>4</v>
      </c>
      <c r="I368" s="231"/>
      <c r="J368" s="232">
        <f>ROUND(I368*H368,2)</f>
        <v>0</v>
      </c>
      <c r="K368" s="233"/>
      <c r="L368" s="43"/>
      <c r="M368" s="234" t="s">
        <v>1</v>
      </c>
      <c r="N368" s="235" t="s">
        <v>41</v>
      </c>
      <c r="O368" s="90"/>
      <c r="P368" s="236">
        <f>O368*H368</f>
        <v>0</v>
      </c>
      <c r="Q368" s="236">
        <v>0.00107</v>
      </c>
      <c r="R368" s="236">
        <f>Q368*H368</f>
        <v>0.00428</v>
      </c>
      <c r="S368" s="236">
        <v>0</v>
      </c>
      <c r="T368" s="23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8" t="s">
        <v>236</v>
      </c>
      <c r="AT368" s="238" t="s">
        <v>161</v>
      </c>
      <c r="AU368" s="238" t="s">
        <v>85</v>
      </c>
      <c r="AY368" s="16" t="s">
        <v>158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6" t="s">
        <v>83</v>
      </c>
      <c r="BK368" s="239">
        <f>ROUND(I368*H368,2)</f>
        <v>0</v>
      </c>
      <c r="BL368" s="16" t="s">
        <v>236</v>
      </c>
      <c r="BM368" s="238" t="s">
        <v>1129</v>
      </c>
    </row>
    <row r="369" s="2" customFormat="1">
      <c r="A369" s="37"/>
      <c r="B369" s="38"/>
      <c r="C369" s="39"/>
      <c r="D369" s="240" t="s">
        <v>167</v>
      </c>
      <c r="E369" s="39"/>
      <c r="F369" s="241" t="s">
        <v>1128</v>
      </c>
      <c r="G369" s="39"/>
      <c r="H369" s="39"/>
      <c r="I369" s="242"/>
      <c r="J369" s="39"/>
      <c r="K369" s="39"/>
      <c r="L369" s="43"/>
      <c r="M369" s="243"/>
      <c r="N369" s="244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167</v>
      </c>
      <c r="AU369" s="16" t="s">
        <v>85</v>
      </c>
    </row>
    <row r="370" s="2" customFormat="1" ht="21.75" customHeight="1">
      <c r="A370" s="37"/>
      <c r="B370" s="38"/>
      <c r="C370" s="226" t="s">
        <v>1130</v>
      </c>
      <c r="D370" s="226" t="s">
        <v>161</v>
      </c>
      <c r="E370" s="227" t="s">
        <v>1131</v>
      </c>
      <c r="F370" s="228" t="s">
        <v>1132</v>
      </c>
      <c r="G370" s="229" t="s">
        <v>362</v>
      </c>
      <c r="H370" s="230">
        <v>8</v>
      </c>
      <c r="I370" s="231"/>
      <c r="J370" s="232">
        <f>ROUND(I370*H370,2)</f>
        <v>0</v>
      </c>
      <c r="K370" s="233"/>
      <c r="L370" s="43"/>
      <c r="M370" s="234" t="s">
        <v>1</v>
      </c>
      <c r="N370" s="235" t="s">
        <v>41</v>
      </c>
      <c r="O370" s="90"/>
      <c r="P370" s="236">
        <f>O370*H370</f>
        <v>0</v>
      </c>
      <c r="Q370" s="236">
        <v>0.0016800000000000001</v>
      </c>
      <c r="R370" s="236">
        <f>Q370*H370</f>
        <v>0.013440000000000001</v>
      </c>
      <c r="S370" s="236">
        <v>0</v>
      </c>
      <c r="T370" s="23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8" t="s">
        <v>236</v>
      </c>
      <c r="AT370" s="238" t="s">
        <v>161</v>
      </c>
      <c r="AU370" s="238" t="s">
        <v>85</v>
      </c>
      <c r="AY370" s="16" t="s">
        <v>158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6" t="s">
        <v>83</v>
      </c>
      <c r="BK370" s="239">
        <f>ROUND(I370*H370,2)</f>
        <v>0</v>
      </c>
      <c r="BL370" s="16" t="s">
        <v>236</v>
      </c>
      <c r="BM370" s="238" t="s">
        <v>1133</v>
      </c>
    </row>
    <row r="371" s="2" customFormat="1">
      <c r="A371" s="37"/>
      <c r="B371" s="38"/>
      <c r="C371" s="39"/>
      <c r="D371" s="240" t="s">
        <v>167</v>
      </c>
      <c r="E371" s="39"/>
      <c r="F371" s="241" t="s">
        <v>1132</v>
      </c>
      <c r="G371" s="39"/>
      <c r="H371" s="39"/>
      <c r="I371" s="242"/>
      <c r="J371" s="39"/>
      <c r="K371" s="39"/>
      <c r="L371" s="43"/>
      <c r="M371" s="243"/>
      <c r="N371" s="244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167</v>
      </c>
      <c r="AU371" s="16" t="s">
        <v>85</v>
      </c>
    </row>
    <row r="372" s="2" customFormat="1" ht="24.15" customHeight="1">
      <c r="A372" s="37"/>
      <c r="B372" s="38"/>
      <c r="C372" s="226" t="s">
        <v>1134</v>
      </c>
      <c r="D372" s="226" t="s">
        <v>161</v>
      </c>
      <c r="E372" s="227" t="s">
        <v>1135</v>
      </c>
      <c r="F372" s="228" t="s">
        <v>1136</v>
      </c>
      <c r="G372" s="229" t="s">
        <v>362</v>
      </c>
      <c r="H372" s="230">
        <v>2</v>
      </c>
      <c r="I372" s="231"/>
      <c r="J372" s="232">
        <f>ROUND(I372*H372,2)</f>
        <v>0</v>
      </c>
      <c r="K372" s="233"/>
      <c r="L372" s="43"/>
      <c r="M372" s="234" t="s">
        <v>1</v>
      </c>
      <c r="N372" s="235" t="s">
        <v>41</v>
      </c>
      <c r="O372" s="90"/>
      <c r="P372" s="236">
        <f>O372*H372</f>
        <v>0</v>
      </c>
      <c r="Q372" s="236">
        <v>0.00315</v>
      </c>
      <c r="R372" s="236">
        <f>Q372*H372</f>
        <v>0.0063</v>
      </c>
      <c r="S372" s="236">
        <v>0</v>
      </c>
      <c r="T372" s="237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8" t="s">
        <v>236</v>
      </c>
      <c r="AT372" s="238" t="s">
        <v>161</v>
      </c>
      <c r="AU372" s="238" t="s">
        <v>85</v>
      </c>
      <c r="AY372" s="16" t="s">
        <v>158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6" t="s">
        <v>83</v>
      </c>
      <c r="BK372" s="239">
        <f>ROUND(I372*H372,2)</f>
        <v>0</v>
      </c>
      <c r="BL372" s="16" t="s">
        <v>236</v>
      </c>
      <c r="BM372" s="238" t="s">
        <v>1137</v>
      </c>
    </row>
    <row r="373" s="2" customFormat="1">
      <c r="A373" s="37"/>
      <c r="B373" s="38"/>
      <c r="C373" s="39"/>
      <c r="D373" s="240" t="s">
        <v>167</v>
      </c>
      <c r="E373" s="39"/>
      <c r="F373" s="241" t="s">
        <v>1136</v>
      </c>
      <c r="G373" s="39"/>
      <c r="H373" s="39"/>
      <c r="I373" s="242"/>
      <c r="J373" s="39"/>
      <c r="K373" s="39"/>
      <c r="L373" s="43"/>
      <c r="M373" s="243"/>
      <c r="N373" s="244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167</v>
      </c>
      <c r="AU373" s="16" t="s">
        <v>85</v>
      </c>
    </row>
    <row r="374" s="2" customFormat="1" ht="21.75" customHeight="1">
      <c r="A374" s="37"/>
      <c r="B374" s="38"/>
      <c r="C374" s="226" t="s">
        <v>1138</v>
      </c>
      <c r="D374" s="226" t="s">
        <v>161</v>
      </c>
      <c r="E374" s="227" t="s">
        <v>1139</v>
      </c>
      <c r="F374" s="228" t="s">
        <v>1140</v>
      </c>
      <c r="G374" s="229" t="s">
        <v>362</v>
      </c>
      <c r="H374" s="230">
        <v>2</v>
      </c>
      <c r="I374" s="231"/>
      <c r="J374" s="232">
        <f>ROUND(I374*H374,2)</f>
        <v>0</v>
      </c>
      <c r="K374" s="233"/>
      <c r="L374" s="43"/>
      <c r="M374" s="234" t="s">
        <v>1</v>
      </c>
      <c r="N374" s="235" t="s">
        <v>41</v>
      </c>
      <c r="O374" s="90"/>
      <c r="P374" s="236">
        <f>O374*H374</f>
        <v>0</v>
      </c>
      <c r="Q374" s="236">
        <v>0.0043200000000000001</v>
      </c>
      <c r="R374" s="236">
        <f>Q374*H374</f>
        <v>0.0086400000000000001</v>
      </c>
      <c r="S374" s="236">
        <v>0</v>
      </c>
      <c r="T374" s="23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8" t="s">
        <v>236</v>
      </c>
      <c r="AT374" s="238" t="s">
        <v>161</v>
      </c>
      <c r="AU374" s="238" t="s">
        <v>85</v>
      </c>
      <c r="AY374" s="16" t="s">
        <v>158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6" t="s">
        <v>83</v>
      </c>
      <c r="BK374" s="239">
        <f>ROUND(I374*H374,2)</f>
        <v>0</v>
      </c>
      <c r="BL374" s="16" t="s">
        <v>236</v>
      </c>
      <c r="BM374" s="238" t="s">
        <v>1141</v>
      </c>
    </row>
    <row r="375" s="2" customFormat="1">
      <c r="A375" s="37"/>
      <c r="B375" s="38"/>
      <c r="C375" s="39"/>
      <c r="D375" s="240" t="s">
        <v>167</v>
      </c>
      <c r="E375" s="39"/>
      <c r="F375" s="241" t="s">
        <v>1140</v>
      </c>
      <c r="G375" s="39"/>
      <c r="H375" s="39"/>
      <c r="I375" s="242"/>
      <c r="J375" s="39"/>
      <c r="K375" s="39"/>
      <c r="L375" s="43"/>
      <c r="M375" s="243"/>
      <c r="N375" s="244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167</v>
      </c>
      <c r="AU375" s="16" t="s">
        <v>85</v>
      </c>
    </row>
    <row r="376" s="2" customFormat="1" ht="21.75" customHeight="1">
      <c r="A376" s="37"/>
      <c r="B376" s="38"/>
      <c r="C376" s="226" t="s">
        <v>1142</v>
      </c>
      <c r="D376" s="226" t="s">
        <v>161</v>
      </c>
      <c r="E376" s="227" t="s">
        <v>1143</v>
      </c>
      <c r="F376" s="228" t="s">
        <v>1144</v>
      </c>
      <c r="G376" s="229" t="s">
        <v>362</v>
      </c>
      <c r="H376" s="230">
        <v>4</v>
      </c>
      <c r="I376" s="231"/>
      <c r="J376" s="232">
        <f>ROUND(I376*H376,2)</f>
        <v>0</v>
      </c>
      <c r="K376" s="233"/>
      <c r="L376" s="43"/>
      <c r="M376" s="234" t="s">
        <v>1</v>
      </c>
      <c r="N376" s="235" t="s">
        <v>41</v>
      </c>
      <c r="O376" s="90"/>
      <c r="P376" s="236">
        <f>O376*H376</f>
        <v>0</v>
      </c>
      <c r="Q376" s="236">
        <v>0.0066699999999999997</v>
      </c>
      <c r="R376" s="236">
        <f>Q376*H376</f>
        <v>0.026679999999999999</v>
      </c>
      <c r="S376" s="236">
        <v>0</v>
      </c>
      <c r="T376" s="23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8" t="s">
        <v>236</v>
      </c>
      <c r="AT376" s="238" t="s">
        <v>161</v>
      </c>
      <c r="AU376" s="238" t="s">
        <v>85</v>
      </c>
      <c r="AY376" s="16" t="s">
        <v>158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6" t="s">
        <v>83</v>
      </c>
      <c r="BK376" s="239">
        <f>ROUND(I376*H376,2)</f>
        <v>0</v>
      </c>
      <c r="BL376" s="16" t="s">
        <v>236</v>
      </c>
      <c r="BM376" s="238" t="s">
        <v>1145</v>
      </c>
    </row>
    <row r="377" s="2" customFormat="1">
      <c r="A377" s="37"/>
      <c r="B377" s="38"/>
      <c r="C377" s="39"/>
      <c r="D377" s="240" t="s">
        <v>167</v>
      </c>
      <c r="E377" s="39"/>
      <c r="F377" s="241" t="s">
        <v>1144</v>
      </c>
      <c r="G377" s="39"/>
      <c r="H377" s="39"/>
      <c r="I377" s="242"/>
      <c r="J377" s="39"/>
      <c r="K377" s="39"/>
      <c r="L377" s="43"/>
      <c r="M377" s="243"/>
      <c r="N377" s="244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167</v>
      </c>
      <c r="AU377" s="16" t="s">
        <v>85</v>
      </c>
    </row>
    <row r="378" s="2" customFormat="1" ht="24.15" customHeight="1">
      <c r="A378" s="37"/>
      <c r="B378" s="38"/>
      <c r="C378" s="226" t="s">
        <v>1146</v>
      </c>
      <c r="D378" s="226" t="s">
        <v>161</v>
      </c>
      <c r="E378" s="227" t="s">
        <v>1147</v>
      </c>
      <c r="F378" s="228" t="s">
        <v>1148</v>
      </c>
      <c r="G378" s="229" t="s">
        <v>362</v>
      </c>
      <c r="H378" s="230">
        <v>2</v>
      </c>
      <c r="I378" s="231"/>
      <c r="J378" s="232">
        <f>ROUND(I378*H378,2)</f>
        <v>0</v>
      </c>
      <c r="K378" s="233"/>
      <c r="L378" s="43"/>
      <c r="M378" s="234" t="s">
        <v>1</v>
      </c>
      <c r="N378" s="235" t="s">
        <v>41</v>
      </c>
      <c r="O378" s="90"/>
      <c r="P378" s="236">
        <f>O378*H378</f>
        <v>0</v>
      </c>
      <c r="Q378" s="236">
        <v>0.0033999999999999998</v>
      </c>
      <c r="R378" s="236">
        <f>Q378*H378</f>
        <v>0.0067999999999999996</v>
      </c>
      <c r="S378" s="236">
        <v>0</v>
      </c>
      <c r="T378" s="237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8" t="s">
        <v>236</v>
      </c>
      <c r="AT378" s="238" t="s">
        <v>161</v>
      </c>
      <c r="AU378" s="238" t="s">
        <v>85</v>
      </c>
      <c r="AY378" s="16" t="s">
        <v>158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6" t="s">
        <v>83</v>
      </c>
      <c r="BK378" s="239">
        <f>ROUND(I378*H378,2)</f>
        <v>0</v>
      </c>
      <c r="BL378" s="16" t="s">
        <v>236</v>
      </c>
      <c r="BM378" s="238" t="s">
        <v>1149</v>
      </c>
    </row>
    <row r="379" s="2" customFormat="1">
      <c r="A379" s="37"/>
      <c r="B379" s="38"/>
      <c r="C379" s="39"/>
      <c r="D379" s="240" t="s">
        <v>167</v>
      </c>
      <c r="E379" s="39"/>
      <c r="F379" s="241" t="s">
        <v>1148</v>
      </c>
      <c r="G379" s="39"/>
      <c r="H379" s="39"/>
      <c r="I379" s="242"/>
      <c r="J379" s="39"/>
      <c r="K379" s="39"/>
      <c r="L379" s="43"/>
      <c r="M379" s="243"/>
      <c r="N379" s="244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167</v>
      </c>
      <c r="AU379" s="16" t="s">
        <v>85</v>
      </c>
    </row>
    <row r="380" s="2" customFormat="1" ht="24.15" customHeight="1">
      <c r="A380" s="37"/>
      <c r="B380" s="38"/>
      <c r="C380" s="226" t="s">
        <v>1150</v>
      </c>
      <c r="D380" s="226" t="s">
        <v>161</v>
      </c>
      <c r="E380" s="227" t="s">
        <v>1151</v>
      </c>
      <c r="F380" s="228" t="s">
        <v>1152</v>
      </c>
      <c r="G380" s="229" t="s">
        <v>362</v>
      </c>
      <c r="H380" s="230">
        <v>22</v>
      </c>
      <c r="I380" s="231"/>
      <c r="J380" s="232">
        <f>ROUND(I380*H380,2)</f>
        <v>0</v>
      </c>
      <c r="K380" s="233"/>
      <c r="L380" s="43"/>
      <c r="M380" s="234" t="s">
        <v>1</v>
      </c>
      <c r="N380" s="235" t="s">
        <v>41</v>
      </c>
      <c r="O380" s="90"/>
      <c r="P380" s="236">
        <f>O380*H380</f>
        <v>0</v>
      </c>
      <c r="Q380" s="236">
        <v>0.00056999999999999998</v>
      </c>
      <c r="R380" s="236">
        <f>Q380*H380</f>
        <v>0.012539999999999999</v>
      </c>
      <c r="S380" s="236">
        <v>0</v>
      </c>
      <c r="T380" s="23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8" t="s">
        <v>236</v>
      </c>
      <c r="AT380" s="238" t="s">
        <v>161</v>
      </c>
      <c r="AU380" s="238" t="s">
        <v>85</v>
      </c>
      <c r="AY380" s="16" t="s">
        <v>158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6" t="s">
        <v>83</v>
      </c>
      <c r="BK380" s="239">
        <f>ROUND(I380*H380,2)</f>
        <v>0</v>
      </c>
      <c r="BL380" s="16" t="s">
        <v>236</v>
      </c>
      <c r="BM380" s="238" t="s">
        <v>1153</v>
      </c>
    </row>
    <row r="381" s="2" customFormat="1">
      <c r="A381" s="37"/>
      <c r="B381" s="38"/>
      <c r="C381" s="39"/>
      <c r="D381" s="240" t="s">
        <v>167</v>
      </c>
      <c r="E381" s="39"/>
      <c r="F381" s="241" t="s">
        <v>1152</v>
      </c>
      <c r="G381" s="39"/>
      <c r="H381" s="39"/>
      <c r="I381" s="242"/>
      <c r="J381" s="39"/>
      <c r="K381" s="39"/>
      <c r="L381" s="43"/>
      <c r="M381" s="243"/>
      <c r="N381" s="244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167</v>
      </c>
      <c r="AU381" s="16" t="s">
        <v>85</v>
      </c>
    </row>
    <row r="382" s="2" customFormat="1" ht="24.15" customHeight="1">
      <c r="A382" s="37"/>
      <c r="B382" s="38"/>
      <c r="C382" s="226" t="s">
        <v>1154</v>
      </c>
      <c r="D382" s="226" t="s">
        <v>161</v>
      </c>
      <c r="E382" s="227" t="s">
        <v>1155</v>
      </c>
      <c r="F382" s="228" t="s">
        <v>1156</v>
      </c>
      <c r="G382" s="229" t="s">
        <v>362</v>
      </c>
      <c r="H382" s="230">
        <v>1</v>
      </c>
      <c r="I382" s="231"/>
      <c r="J382" s="232">
        <f>ROUND(I382*H382,2)</f>
        <v>0</v>
      </c>
      <c r="K382" s="233"/>
      <c r="L382" s="43"/>
      <c r="M382" s="234" t="s">
        <v>1</v>
      </c>
      <c r="N382" s="235" t="s">
        <v>41</v>
      </c>
      <c r="O382" s="90"/>
      <c r="P382" s="236">
        <f>O382*H382</f>
        <v>0</v>
      </c>
      <c r="Q382" s="236">
        <v>0.00147</v>
      </c>
      <c r="R382" s="236">
        <f>Q382*H382</f>
        <v>0.00147</v>
      </c>
      <c r="S382" s="236">
        <v>0</v>
      </c>
      <c r="T382" s="237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8" t="s">
        <v>236</v>
      </c>
      <c r="AT382" s="238" t="s">
        <v>161</v>
      </c>
      <c r="AU382" s="238" t="s">
        <v>85</v>
      </c>
      <c r="AY382" s="16" t="s">
        <v>158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6" t="s">
        <v>83</v>
      </c>
      <c r="BK382" s="239">
        <f>ROUND(I382*H382,2)</f>
        <v>0</v>
      </c>
      <c r="BL382" s="16" t="s">
        <v>236</v>
      </c>
      <c r="BM382" s="238" t="s">
        <v>1157</v>
      </c>
    </row>
    <row r="383" s="2" customFormat="1">
      <c r="A383" s="37"/>
      <c r="B383" s="38"/>
      <c r="C383" s="39"/>
      <c r="D383" s="240" t="s">
        <v>167</v>
      </c>
      <c r="E383" s="39"/>
      <c r="F383" s="241" t="s">
        <v>1156</v>
      </c>
      <c r="G383" s="39"/>
      <c r="H383" s="39"/>
      <c r="I383" s="242"/>
      <c r="J383" s="39"/>
      <c r="K383" s="39"/>
      <c r="L383" s="43"/>
      <c r="M383" s="243"/>
      <c r="N383" s="244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167</v>
      </c>
      <c r="AU383" s="16" t="s">
        <v>85</v>
      </c>
    </row>
    <row r="384" s="2" customFormat="1" ht="24.15" customHeight="1">
      <c r="A384" s="37"/>
      <c r="B384" s="38"/>
      <c r="C384" s="226" t="s">
        <v>1158</v>
      </c>
      <c r="D384" s="226" t="s">
        <v>161</v>
      </c>
      <c r="E384" s="227" t="s">
        <v>1159</v>
      </c>
      <c r="F384" s="228" t="s">
        <v>1160</v>
      </c>
      <c r="G384" s="229" t="s">
        <v>362</v>
      </c>
      <c r="H384" s="230">
        <v>1</v>
      </c>
      <c r="I384" s="231"/>
      <c r="J384" s="232">
        <f>ROUND(I384*H384,2)</f>
        <v>0</v>
      </c>
      <c r="K384" s="233"/>
      <c r="L384" s="43"/>
      <c r="M384" s="234" t="s">
        <v>1</v>
      </c>
      <c r="N384" s="235" t="s">
        <v>41</v>
      </c>
      <c r="O384" s="90"/>
      <c r="P384" s="236">
        <f>O384*H384</f>
        <v>0</v>
      </c>
      <c r="Q384" s="236">
        <v>0.00147</v>
      </c>
      <c r="R384" s="236">
        <f>Q384*H384</f>
        <v>0.00147</v>
      </c>
      <c r="S384" s="236">
        <v>0</v>
      </c>
      <c r="T384" s="237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38" t="s">
        <v>236</v>
      </c>
      <c r="AT384" s="238" t="s">
        <v>161</v>
      </c>
      <c r="AU384" s="238" t="s">
        <v>85</v>
      </c>
      <c r="AY384" s="16" t="s">
        <v>158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6" t="s">
        <v>83</v>
      </c>
      <c r="BK384" s="239">
        <f>ROUND(I384*H384,2)</f>
        <v>0</v>
      </c>
      <c r="BL384" s="16" t="s">
        <v>236</v>
      </c>
      <c r="BM384" s="238" t="s">
        <v>1161</v>
      </c>
    </row>
    <row r="385" s="2" customFormat="1">
      <c r="A385" s="37"/>
      <c r="B385" s="38"/>
      <c r="C385" s="39"/>
      <c r="D385" s="240" t="s">
        <v>167</v>
      </c>
      <c r="E385" s="39"/>
      <c r="F385" s="241" t="s">
        <v>1160</v>
      </c>
      <c r="G385" s="39"/>
      <c r="H385" s="39"/>
      <c r="I385" s="242"/>
      <c r="J385" s="39"/>
      <c r="K385" s="39"/>
      <c r="L385" s="43"/>
      <c r="M385" s="243"/>
      <c r="N385" s="244"/>
      <c r="O385" s="90"/>
      <c r="P385" s="90"/>
      <c r="Q385" s="90"/>
      <c r="R385" s="90"/>
      <c r="S385" s="90"/>
      <c r="T385" s="91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167</v>
      </c>
      <c r="AU385" s="16" t="s">
        <v>85</v>
      </c>
    </row>
    <row r="386" s="2" customFormat="1" ht="24.15" customHeight="1">
      <c r="A386" s="37"/>
      <c r="B386" s="38"/>
      <c r="C386" s="226" t="s">
        <v>1162</v>
      </c>
      <c r="D386" s="226" t="s">
        <v>161</v>
      </c>
      <c r="E386" s="227" t="s">
        <v>1163</v>
      </c>
      <c r="F386" s="228" t="s">
        <v>1164</v>
      </c>
      <c r="G386" s="229" t="s">
        <v>362</v>
      </c>
      <c r="H386" s="230">
        <v>1</v>
      </c>
      <c r="I386" s="231"/>
      <c r="J386" s="232">
        <f>ROUND(I386*H386,2)</f>
        <v>0</v>
      </c>
      <c r="K386" s="233"/>
      <c r="L386" s="43"/>
      <c r="M386" s="234" t="s">
        <v>1</v>
      </c>
      <c r="N386" s="235" t="s">
        <v>41</v>
      </c>
      <c r="O386" s="90"/>
      <c r="P386" s="236">
        <f>O386*H386</f>
        <v>0</v>
      </c>
      <c r="Q386" s="236">
        <v>0.00084999999999999995</v>
      </c>
      <c r="R386" s="236">
        <f>Q386*H386</f>
        <v>0.00084999999999999995</v>
      </c>
      <c r="S386" s="236">
        <v>0</v>
      </c>
      <c r="T386" s="237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8" t="s">
        <v>236</v>
      </c>
      <c r="AT386" s="238" t="s">
        <v>161</v>
      </c>
      <c r="AU386" s="238" t="s">
        <v>85</v>
      </c>
      <c r="AY386" s="16" t="s">
        <v>158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6" t="s">
        <v>83</v>
      </c>
      <c r="BK386" s="239">
        <f>ROUND(I386*H386,2)</f>
        <v>0</v>
      </c>
      <c r="BL386" s="16" t="s">
        <v>236</v>
      </c>
      <c r="BM386" s="238" t="s">
        <v>1165</v>
      </c>
    </row>
    <row r="387" s="2" customFormat="1">
      <c r="A387" s="37"/>
      <c r="B387" s="38"/>
      <c r="C387" s="39"/>
      <c r="D387" s="240" t="s">
        <v>167</v>
      </c>
      <c r="E387" s="39"/>
      <c r="F387" s="241" t="s">
        <v>1164</v>
      </c>
      <c r="G387" s="39"/>
      <c r="H387" s="39"/>
      <c r="I387" s="242"/>
      <c r="J387" s="39"/>
      <c r="K387" s="39"/>
      <c r="L387" s="43"/>
      <c r="M387" s="243"/>
      <c r="N387" s="244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167</v>
      </c>
      <c r="AU387" s="16" t="s">
        <v>85</v>
      </c>
    </row>
    <row r="388" s="2" customFormat="1" ht="24.15" customHeight="1">
      <c r="A388" s="37"/>
      <c r="B388" s="38"/>
      <c r="C388" s="226" t="s">
        <v>1166</v>
      </c>
      <c r="D388" s="226" t="s">
        <v>161</v>
      </c>
      <c r="E388" s="227" t="s">
        <v>1167</v>
      </c>
      <c r="F388" s="228" t="s">
        <v>1168</v>
      </c>
      <c r="G388" s="229" t="s">
        <v>362</v>
      </c>
      <c r="H388" s="230">
        <v>1</v>
      </c>
      <c r="I388" s="231"/>
      <c r="J388" s="232">
        <f>ROUND(I388*H388,2)</f>
        <v>0</v>
      </c>
      <c r="K388" s="233"/>
      <c r="L388" s="43"/>
      <c r="M388" s="234" t="s">
        <v>1</v>
      </c>
      <c r="N388" s="235" t="s">
        <v>41</v>
      </c>
      <c r="O388" s="90"/>
      <c r="P388" s="236">
        <f>O388*H388</f>
        <v>0</v>
      </c>
      <c r="Q388" s="236">
        <v>0.00071000000000000002</v>
      </c>
      <c r="R388" s="236">
        <f>Q388*H388</f>
        <v>0.00071000000000000002</v>
      </c>
      <c r="S388" s="236">
        <v>0</v>
      </c>
      <c r="T388" s="237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8" t="s">
        <v>236</v>
      </c>
      <c r="AT388" s="238" t="s">
        <v>161</v>
      </c>
      <c r="AU388" s="238" t="s">
        <v>85</v>
      </c>
      <c r="AY388" s="16" t="s">
        <v>158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6" t="s">
        <v>83</v>
      </c>
      <c r="BK388" s="239">
        <f>ROUND(I388*H388,2)</f>
        <v>0</v>
      </c>
      <c r="BL388" s="16" t="s">
        <v>236</v>
      </c>
      <c r="BM388" s="238" t="s">
        <v>1169</v>
      </c>
    </row>
    <row r="389" s="2" customFormat="1">
      <c r="A389" s="37"/>
      <c r="B389" s="38"/>
      <c r="C389" s="39"/>
      <c r="D389" s="240" t="s">
        <v>167</v>
      </c>
      <c r="E389" s="39"/>
      <c r="F389" s="241" t="s">
        <v>1168</v>
      </c>
      <c r="G389" s="39"/>
      <c r="H389" s="39"/>
      <c r="I389" s="242"/>
      <c r="J389" s="39"/>
      <c r="K389" s="39"/>
      <c r="L389" s="43"/>
      <c r="M389" s="243"/>
      <c r="N389" s="244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167</v>
      </c>
      <c r="AU389" s="16" t="s">
        <v>85</v>
      </c>
    </row>
    <row r="390" s="2" customFormat="1" ht="24.15" customHeight="1">
      <c r="A390" s="37"/>
      <c r="B390" s="38"/>
      <c r="C390" s="226" t="s">
        <v>1170</v>
      </c>
      <c r="D390" s="226" t="s">
        <v>161</v>
      </c>
      <c r="E390" s="227" t="s">
        <v>1171</v>
      </c>
      <c r="F390" s="228" t="s">
        <v>1172</v>
      </c>
      <c r="G390" s="229" t="s">
        <v>362</v>
      </c>
      <c r="H390" s="230">
        <v>1</v>
      </c>
      <c r="I390" s="231"/>
      <c r="J390" s="232">
        <f>ROUND(I390*H390,2)</f>
        <v>0</v>
      </c>
      <c r="K390" s="233"/>
      <c r="L390" s="43"/>
      <c r="M390" s="234" t="s">
        <v>1</v>
      </c>
      <c r="N390" s="235" t="s">
        <v>41</v>
      </c>
      <c r="O390" s="90"/>
      <c r="P390" s="236">
        <f>O390*H390</f>
        <v>0</v>
      </c>
      <c r="Q390" s="236">
        <v>0.00051000000000000004</v>
      </c>
      <c r="R390" s="236">
        <f>Q390*H390</f>
        <v>0.00051000000000000004</v>
      </c>
      <c r="S390" s="236">
        <v>0</v>
      </c>
      <c r="T390" s="237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8" t="s">
        <v>236</v>
      </c>
      <c r="AT390" s="238" t="s">
        <v>161</v>
      </c>
      <c r="AU390" s="238" t="s">
        <v>85</v>
      </c>
      <c r="AY390" s="16" t="s">
        <v>158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6" t="s">
        <v>83</v>
      </c>
      <c r="BK390" s="239">
        <f>ROUND(I390*H390,2)</f>
        <v>0</v>
      </c>
      <c r="BL390" s="16" t="s">
        <v>236</v>
      </c>
      <c r="BM390" s="238" t="s">
        <v>1173</v>
      </c>
    </row>
    <row r="391" s="2" customFormat="1">
      <c r="A391" s="37"/>
      <c r="B391" s="38"/>
      <c r="C391" s="39"/>
      <c r="D391" s="240" t="s">
        <v>167</v>
      </c>
      <c r="E391" s="39"/>
      <c r="F391" s="241" t="s">
        <v>1172</v>
      </c>
      <c r="G391" s="39"/>
      <c r="H391" s="39"/>
      <c r="I391" s="242"/>
      <c r="J391" s="39"/>
      <c r="K391" s="39"/>
      <c r="L391" s="43"/>
      <c r="M391" s="243"/>
      <c r="N391" s="244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167</v>
      </c>
      <c r="AU391" s="16" t="s">
        <v>85</v>
      </c>
    </row>
    <row r="392" s="2" customFormat="1" ht="21.75" customHeight="1">
      <c r="A392" s="37"/>
      <c r="B392" s="38"/>
      <c r="C392" s="257" t="s">
        <v>1174</v>
      </c>
      <c r="D392" s="257" t="s">
        <v>249</v>
      </c>
      <c r="E392" s="258" t="s">
        <v>1175</v>
      </c>
      <c r="F392" s="259" t="s">
        <v>1176</v>
      </c>
      <c r="G392" s="260" t="s">
        <v>362</v>
      </c>
      <c r="H392" s="261">
        <v>2</v>
      </c>
      <c r="I392" s="262"/>
      <c r="J392" s="263">
        <f>ROUND(I392*H392,2)</f>
        <v>0</v>
      </c>
      <c r="K392" s="264"/>
      <c r="L392" s="265"/>
      <c r="M392" s="266" t="s">
        <v>1</v>
      </c>
      <c r="N392" s="267" t="s">
        <v>41</v>
      </c>
      <c r="O392" s="90"/>
      <c r="P392" s="236">
        <f>O392*H392</f>
        <v>0</v>
      </c>
      <c r="Q392" s="236">
        <v>0.00060999999999999997</v>
      </c>
      <c r="R392" s="236">
        <f>Q392*H392</f>
        <v>0.00122</v>
      </c>
      <c r="S392" s="236">
        <v>0</v>
      </c>
      <c r="T392" s="237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8" t="s">
        <v>252</v>
      </c>
      <c r="AT392" s="238" t="s">
        <v>249</v>
      </c>
      <c r="AU392" s="238" t="s">
        <v>85</v>
      </c>
      <c r="AY392" s="16" t="s">
        <v>158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6" t="s">
        <v>83</v>
      </c>
      <c r="BK392" s="239">
        <f>ROUND(I392*H392,2)</f>
        <v>0</v>
      </c>
      <c r="BL392" s="16" t="s">
        <v>236</v>
      </c>
      <c r="BM392" s="238" t="s">
        <v>1177</v>
      </c>
    </row>
    <row r="393" s="2" customFormat="1">
      <c r="A393" s="37"/>
      <c r="B393" s="38"/>
      <c r="C393" s="39"/>
      <c r="D393" s="240" t="s">
        <v>167</v>
      </c>
      <c r="E393" s="39"/>
      <c r="F393" s="241" t="s">
        <v>1176</v>
      </c>
      <c r="G393" s="39"/>
      <c r="H393" s="39"/>
      <c r="I393" s="242"/>
      <c r="J393" s="39"/>
      <c r="K393" s="39"/>
      <c r="L393" s="43"/>
      <c r="M393" s="243"/>
      <c r="N393" s="244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167</v>
      </c>
      <c r="AU393" s="16" t="s">
        <v>85</v>
      </c>
    </row>
    <row r="394" s="2" customFormat="1" ht="21.75" customHeight="1">
      <c r="A394" s="37"/>
      <c r="B394" s="38"/>
      <c r="C394" s="257" t="s">
        <v>1178</v>
      </c>
      <c r="D394" s="257" t="s">
        <v>249</v>
      </c>
      <c r="E394" s="258" t="s">
        <v>1179</v>
      </c>
      <c r="F394" s="259" t="s">
        <v>1180</v>
      </c>
      <c r="G394" s="260" t="s">
        <v>362</v>
      </c>
      <c r="H394" s="261">
        <v>2</v>
      </c>
      <c r="I394" s="262"/>
      <c r="J394" s="263">
        <f>ROUND(I394*H394,2)</f>
        <v>0</v>
      </c>
      <c r="K394" s="264"/>
      <c r="L394" s="265"/>
      <c r="M394" s="266" t="s">
        <v>1</v>
      </c>
      <c r="N394" s="267" t="s">
        <v>41</v>
      </c>
      <c r="O394" s="90"/>
      <c r="P394" s="236">
        <f>O394*H394</f>
        <v>0</v>
      </c>
      <c r="Q394" s="236">
        <v>0.00072999999999999996</v>
      </c>
      <c r="R394" s="236">
        <f>Q394*H394</f>
        <v>0.0014599999999999999</v>
      </c>
      <c r="S394" s="236">
        <v>0</v>
      </c>
      <c r="T394" s="237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8" t="s">
        <v>252</v>
      </c>
      <c r="AT394" s="238" t="s">
        <v>249</v>
      </c>
      <c r="AU394" s="238" t="s">
        <v>85</v>
      </c>
      <c r="AY394" s="16" t="s">
        <v>158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6" t="s">
        <v>83</v>
      </c>
      <c r="BK394" s="239">
        <f>ROUND(I394*H394,2)</f>
        <v>0</v>
      </c>
      <c r="BL394" s="16" t="s">
        <v>236</v>
      </c>
      <c r="BM394" s="238" t="s">
        <v>1181</v>
      </c>
    </row>
    <row r="395" s="2" customFormat="1">
      <c r="A395" s="37"/>
      <c r="B395" s="38"/>
      <c r="C395" s="39"/>
      <c r="D395" s="240" t="s">
        <v>167</v>
      </c>
      <c r="E395" s="39"/>
      <c r="F395" s="241" t="s">
        <v>1180</v>
      </c>
      <c r="G395" s="39"/>
      <c r="H395" s="39"/>
      <c r="I395" s="242"/>
      <c r="J395" s="39"/>
      <c r="K395" s="39"/>
      <c r="L395" s="43"/>
      <c r="M395" s="243"/>
      <c r="N395" s="244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167</v>
      </c>
      <c r="AU395" s="16" t="s">
        <v>85</v>
      </c>
    </row>
    <row r="396" s="2" customFormat="1" ht="21.75" customHeight="1">
      <c r="A396" s="37"/>
      <c r="B396" s="38"/>
      <c r="C396" s="226" t="s">
        <v>349</v>
      </c>
      <c r="D396" s="226" t="s">
        <v>161</v>
      </c>
      <c r="E396" s="227" t="s">
        <v>1182</v>
      </c>
      <c r="F396" s="228" t="s">
        <v>1183</v>
      </c>
      <c r="G396" s="229" t="s">
        <v>192</v>
      </c>
      <c r="H396" s="230">
        <v>0.19600000000000001</v>
      </c>
      <c r="I396" s="231"/>
      <c r="J396" s="232">
        <f>ROUND(I396*H396,2)</f>
        <v>0</v>
      </c>
      <c r="K396" s="233"/>
      <c r="L396" s="43"/>
      <c r="M396" s="234" t="s">
        <v>1</v>
      </c>
      <c r="N396" s="235" t="s">
        <v>41</v>
      </c>
      <c r="O396" s="90"/>
      <c r="P396" s="236">
        <f>O396*H396</f>
        <v>0</v>
      </c>
      <c r="Q396" s="236">
        <v>0</v>
      </c>
      <c r="R396" s="236">
        <f>Q396*H396</f>
        <v>0</v>
      </c>
      <c r="S396" s="236">
        <v>0</v>
      </c>
      <c r="T396" s="23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8" t="s">
        <v>236</v>
      </c>
      <c r="AT396" s="238" t="s">
        <v>161</v>
      </c>
      <c r="AU396" s="238" t="s">
        <v>85</v>
      </c>
      <c r="AY396" s="16" t="s">
        <v>158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6" t="s">
        <v>83</v>
      </c>
      <c r="BK396" s="239">
        <f>ROUND(I396*H396,2)</f>
        <v>0</v>
      </c>
      <c r="BL396" s="16" t="s">
        <v>236</v>
      </c>
      <c r="BM396" s="238" t="s">
        <v>1184</v>
      </c>
    </row>
    <row r="397" s="2" customFormat="1">
      <c r="A397" s="37"/>
      <c r="B397" s="38"/>
      <c r="C397" s="39"/>
      <c r="D397" s="240" t="s">
        <v>167</v>
      </c>
      <c r="E397" s="39"/>
      <c r="F397" s="241" t="s">
        <v>1183</v>
      </c>
      <c r="G397" s="39"/>
      <c r="H397" s="39"/>
      <c r="I397" s="242"/>
      <c r="J397" s="39"/>
      <c r="K397" s="39"/>
      <c r="L397" s="43"/>
      <c r="M397" s="243"/>
      <c r="N397" s="244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167</v>
      </c>
      <c r="AU397" s="16" t="s">
        <v>85</v>
      </c>
    </row>
    <row r="398" s="12" customFormat="1" ht="22.8" customHeight="1">
      <c r="A398" s="12"/>
      <c r="B398" s="210"/>
      <c r="C398" s="211"/>
      <c r="D398" s="212" t="s">
        <v>75</v>
      </c>
      <c r="E398" s="224" t="s">
        <v>1185</v>
      </c>
      <c r="F398" s="224" t="s">
        <v>1186</v>
      </c>
      <c r="G398" s="211"/>
      <c r="H398" s="211"/>
      <c r="I398" s="214"/>
      <c r="J398" s="225">
        <f>BK398</f>
        <v>0</v>
      </c>
      <c r="K398" s="211"/>
      <c r="L398" s="216"/>
      <c r="M398" s="217"/>
      <c r="N398" s="218"/>
      <c r="O398" s="218"/>
      <c r="P398" s="219">
        <f>SUM(P399:P408)</f>
        <v>0</v>
      </c>
      <c r="Q398" s="218"/>
      <c r="R398" s="219">
        <f>SUM(R399:R408)</f>
        <v>0.014890000000000001</v>
      </c>
      <c r="S398" s="218"/>
      <c r="T398" s="220">
        <f>SUM(T399:T408)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21" t="s">
        <v>85</v>
      </c>
      <c r="AT398" s="222" t="s">
        <v>75</v>
      </c>
      <c r="AU398" s="222" t="s">
        <v>83</v>
      </c>
      <c r="AY398" s="221" t="s">
        <v>158</v>
      </c>
      <c r="BK398" s="223">
        <f>SUM(BK399:BK408)</f>
        <v>0</v>
      </c>
    </row>
    <row r="399" s="2" customFormat="1" ht="24.15" customHeight="1">
      <c r="A399" s="37"/>
      <c r="B399" s="38"/>
      <c r="C399" s="226" t="s">
        <v>1187</v>
      </c>
      <c r="D399" s="226" t="s">
        <v>161</v>
      </c>
      <c r="E399" s="227" t="s">
        <v>1188</v>
      </c>
      <c r="F399" s="228" t="s">
        <v>1189</v>
      </c>
      <c r="G399" s="229" t="s">
        <v>276</v>
      </c>
      <c r="H399" s="230">
        <v>101</v>
      </c>
      <c r="I399" s="231"/>
      <c r="J399" s="232">
        <f>ROUND(I399*H399,2)</f>
        <v>0</v>
      </c>
      <c r="K399" s="233"/>
      <c r="L399" s="43"/>
      <c r="M399" s="234" t="s">
        <v>1</v>
      </c>
      <c r="N399" s="235" t="s">
        <v>41</v>
      </c>
      <c r="O399" s="90"/>
      <c r="P399" s="236">
        <f>O399*H399</f>
        <v>0</v>
      </c>
      <c r="Q399" s="236">
        <v>2.0000000000000002E-05</v>
      </c>
      <c r="R399" s="236">
        <f>Q399*H399</f>
        <v>0.0020200000000000001</v>
      </c>
      <c r="S399" s="236">
        <v>0</v>
      </c>
      <c r="T399" s="237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8" t="s">
        <v>236</v>
      </c>
      <c r="AT399" s="238" t="s">
        <v>161</v>
      </c>
      <c r="AU399" s="238" t="s">
        <v>85</v>
      </c>
      <c r="AY399" s="16" t="s">
        <v>158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6" t="s">
        <v>83</v>
      </c>
      <c r="BK399" s="239">
        <f>ROUND(I399*H399,2)</f>
        <v>0</v>
      </c>
      <c r="BL399" s="16" t="s">
        <v>236</v>
      </c>
      <c r="BM399" s="238" t="s">
        <v>1190</v>
      </c>
    </row>
    <row r="400" s="2" customFormat="1">
      <c r="A400" s="37"/>
      <c r="B400" s="38"/>
      <c r="C400" s="39"/>
      <c r="D400" s="240" t="s">
        <v>167</v>
      </c>
      <c r="E400" s="39"/>
      <c r="F400" s="241" t="s">
        <v>1189</v>
      </c>
      <c r="G400" s="39"/>
      <c r="H400" s="39"/>
      <c r="I400" s="242"/>
      <c r="J400" s="39"/>
      <c r="K400" s="39"/>
      <c r="L400" s="43"/>
      <c r="M400" s="243"/>
      <c r="N400" s="244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167</v>
      </c>
      <c r="AU400" s="16" t="s">
        <v>85</v>
      </c>
    </row>
    <row r="401" s="2" customFormat="1" ht="24.15" customHeight="1">
      <c r="A401" s="37"/>
      <c r="B401" s="38"/>
      <c r="C401" s="226" t="s">
        <v>1191</v>
      </c>
      <c r="D401" s="226" t="s">
        <v>161</v>
      </c>
      <c r="E401" s="227" t="s">
        <v>1192</v>
      </c>
      <c r="F401" s="228" t="s">
        <v>1193</v>
      </c>
      <c r="G401" s="229" t="s">
        <v>276</v>
      </c>
      <c r="H401" s="230">
        <v>64</v>
      </c>
      <c r="I401" s="231"/>
      <c r="J401" s="232">
        <f>ROUND(I401*H401,2)</f>
        <v>0</v>
      </c>
      <c r="K401" s="233"/>
      <c r="L401" s="43"/>
      <c r="M401" s="234" t="s">
        <v>1</v>
      </c>
      <c r="N401" s="235" t="s">
        <v>41</v>
      </c>
      <c r="O401" s="90"/>
      <c r="P401" s="236">
        <f>O401*H401</f>
        <v>0</v>
      </c>
      <c r="Q401" s="236">
        <v>5.0000000000000002E-05</v>
      </c>
      <c r="R401" s="236">
        <f>Q401*H401</f>
        <v>0.0032000000000000002</v>
      </c>
      <c r="S401" s="236">
        <v>0</v>
      </c>
      <c r="T401" s="237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8" t="s">
        <v>236</v>
      </c>
      <c r="AT401" s="238" t="s">
        <v>161</v>
      </c>
      <c r="AU401" s="238" t="s">
        <v>85</v>
      </c>
      <c r="AY401" s="16" t="s">
        <v>158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6" t="s">
        <v>83</v>
      </c>
      <c r="BK401" s="239">
        <f>ROUND(I401*H401,2)</f>
        <v>0</v>
      </c>
      <c r="BL401" s="16" t="s">
        <v>236</v>
      </c>
      <c r="BM401" s="238" t="s">
        <v>1194</v>
      </c>
    </row>
    <row r="402" s="2" customFormat="1">
      <c r="A402" s="37"/>
      <c r="B402" s="38"/>
      <c r="C402" s="39"/>
      <c r="D402" s="240" t="s">
        <v>167</v>
      </c>
      <c r="E402" s="39"/>
      <c r="F402" s="241" t="s">
        <v>1193</v>
      </c>
      <c r="G402" s="39"/>
      <c r="H402" s="39"/>
      <c r="I402" s="242"/>
      <c r="J402" s="39"/>
      <c r="K402" s="39"/>
      <c r="L402" s="43"/>
      <c r="M402" s="243"/>
      <c r="N402" s="244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167</v>
      </c>
      <c r="AU402" s="16" t="s">
        <v>85</v>
      </c>
    </row>
    <row r="403" s="2" customFormat="1" ht="24.15" customHeight="1">
      <c r="A403" s="37"/>
      <c r="B403" s="38"/>
      <c r="C403" s="226" t="s">
        <v>1195</v>
      </c>
      <c r="D403" s="226" t="s">
        <v>161</v>
      </c>
      <c r="E403" s="227" t="s">
        <v>1196</v>
      </c>
      <c r="F403" s="228" t="s">
        <v>1197</v>
      </c>
      <c r="G403" s="229" t="s">
        <v>276</v>
      </c>
      <c r="H403" s="230">
        <v>101</v>
      </c>
      <c r="I403" s="231"/>
      <c r="J403" s="232">
        <f>ROUND(I403*H403,2)</f>
        <v>0</v>
      </c>
      <c r="K403" s="233"/>
      <c r="L403" s="43"/>
      <c r="M403" s="234" t="s">
        <v>1</v>
      </c>
      <c r="N403" s="235" t="s">
        <v>41</v>
      </c>
      <c r="O403" s="90"/>
      <c r="P403" s="236">
        <f>O403*H403</f>
        <v>0</v>
      </c>
      <c r="Q403" s="236">
        <v>3.0000000000000001E-05</v>
      </c>
      <c r="R403" s="236">
        <f>Q403*H403</f>
        <v>0.0030300000000000001</v>
      </c>
      <c r="S403" s="236">
        <v>0</v>
      </c>
      <c r="T403" s="237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8" t="s">
        <v>236</v>
      </c>
      <c r="AT403" s="238" t="s">
        <v>161</v>
      </c>
      <c r="AU403" s="238" t="s">
        <v>85</v>
      </c>
      <c r="AY403" s="16" t="s">
        <v>158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6" t="s">
        <v>83</v>
      </c>
      <c r="BK403" s="239">
        <f>ROUND(I403*H403,2)</f>
        <v>0</v>
      </c>
      <c r="BL403" s="16" t="s">
        <v>236</v>
      </c>
      <c r="BM403" s="238" t="s">
        <v>1198</v>
      </c>
    </row>
    <row r="404" s="2" customFormat="1">
      <c r="A404" s="37"/>
      <c r="B404" s="38"/>
      <c r="C404" s="39"/>
      <c r="D404" s="240" t="s">
        <v>167</v>
      </c>
      <c r="E404" s="39"/>
      <c r="F404" s="241" t="s">
        <v>1197</v>
      </c>
      <c r="G404" s="39"/>
      <c r="H404" s="39"/>
      <c r="I404" s="242"/>
      <c r="J404" s="39"/>
      <c r="K404" s="39"/>
      <c r="L404" s="43"/>
      <c r="M404" s="243"/>
      <c r="N404" s="244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167</v>
      </c>
      <c r="AU404" s="16" t="s">
        <v>85</v>
      </c>
    </row>
    <row r="405" s="2" customFormat="1" ht="24.15" customHeight="1">
      <c r="A405" s="37"/>
      <c r="B405" s="38"/>
      <c r="C405" s="226" t="s">
        <v>1199</v>
      </c>
      <c r="D405" s="226" t="s">
        <v>161</v>
      </c>
      <c r="E405" s="227" t="s">
        <v>1200</v>
      </c>
      <c r="F405" s="228" t="s">
        <v>1201</v>
      </c>
      <c r="G405" s="229" t="s">
        <v>276</v>
      </c>
      <c r="H405" s="230">
        <v>26</v>
      </c>
      <c r="I405" s="231"/>
      <c r="J405" s="232">
        <f>ROUND(I405*H405,2)</f>
        <v>0</v>
      </c>
      <c r="K405" s="233"/>
      <c r="L405" s="43"/>
      <c r="M405" s="234" t="s">
        <v>1</v>
      </c>
      <c r="N405" s="235" t="s">
        <v>41</v>
      </c>
      <c r="O405" s="90"/>
      <c r="P405" s="236">
        <f>O405*H405</f>
        <v>0</v>
      </c>
      <c r="Q405" s="236">
        <v>8.0000000000000007E-05</v>
      </c>
      <c r="R405" s="236">
        <f>Q405*H405</f>
        <v>0.0020800000000000003</v>
      </c>
      <c r="S405" s="236">
        <v>0</v>
      </c>
      <c r="T405" s="237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8" t="s">
        <v>236</v>
      </c>
      <c r="AT405" s="238" t="s">
        <v>161</v>
      </c>
      <c r="AU405" s="238" t="s">
        <v>85</v>
      </c>
      <c r="AY405" s="16" t="s">
        <v>158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6" t="s">
        <v>83</v>
      </c>
      <c r="BK405" s="239">
        <f>ROUND(I405*H405,2)</f>
        <v>0</v>
      </c>
      <c r="BL405" s="16" t="s">
        <v>236</v>
      </c>
      <c r="BM405" s="238" t="s">
        <v>1202</v>
      </c>
    </row>
    <row r="406" s="2" customFormat="1">
      <c r="A406" s="37"/>
      <c r="B406" s="38"/>
      <c r="C406" s="39"/>
      <c r="D406" s="240" t="s">
        <v>167</v>
      </c>
      <c r="E406" s="39"/>
      <c r="F406" s="241" t="s">
        <v>1201</v>
      </c>
      <c r="G406" s="39"/>
      <c r="H406" s="39"/>
      <c r="I406" s="242"/>
      <c r="J406" s="39"/>
      <c r="K406" s="39"/>
      <c r="L406" s="43"/>
      <c r="M406" s="243"/>
      <c r="N406" s="244"/>
      <c r="O406" s="90"/>
      <c r="P406" s="90"/>
      <c r="Q406" s="90"/>
      <c r="R406" s="90"/>
      <c r="S406" s="90"/>
      <c r="T406" s="91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167</v>
      </c>
      <c r="AU406" s="16" t="s">
        <v>85</v>
      </c>
    </row>
    <row r="407" s="2" customFormat="1" ht="24.15" customHeight="1">
      <c r="A407" s="37"/>
      <c r="B407" s="38"/>
      <c r="C407" s="226" t="s">
        <v>1203</v>
      </c>
      <c r="D407" s="226" t="s">
        <v>161</v>
      </c>
      <c r="E407" s="227" t="s">
        <v>1204</v>
      </c>
      <c r="F407" s="228" t="s">
        <v>1205</v>
      </c>
      <c r="G407" s="229" t="s">
        <v>276</v>
      </c>
      <c r="H407" s="230">
        <v>38</v>
      </c>
      <c r="I407" s="231"/>
      <c r="J407" s="232">
        <f>ROUND(I407*H407,2)</f>
        <v>0</v>
      </c>
      <c r="K407" s="233"/>
      <c r="L407" s="43"/>
      <c r="M407" s="234" t="s">
        <v>1</v>
      </c>
      <c r="N407" s="235" t="s">
        <v>41</v>
      </c>
      <c r="O407" s="90"/>
      <c r="P407" s="236">
        <f>O407*H407</f>
        <v>0</v>
      </c>
      <c r="Q407" s="236">
        <v>0.00012</v>
      </c>
      <c r="R407" s="236">
        <f>Q407*H407</f>
        <v>0.0045599999999999998</v>
      </c>
      <c r="S407" s="236">
        <v>0</v>
      </c>
      <c r="T407" s="237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8" t="s">
        <v>236</v>
      </c>
      <c r="AT407" s="238" t="s">
        <v>161</v>
      </c>
      <c r="AU407" s="238" t="s">
        <v>85</v>
      </c>
      <c r="AY407" s="16" t="s">
        <v>158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6" t="s">
        <v>83</v>
      </c>
      <c r="BK407" s="239">
        <f>ROUND(I407*H407,2)</f>
        <v>0</v>
      </c>
      <c r="BL407" s="16" t="s">
        <v>236</v>
      </c>
      <c r="BM407" s="238" t="s">
        <v>1206</v>
      </c>
    </row>
    <row r="408" s="2" customFormat="1">
      <c r="A408" s="37"/>
      <c r="B408" s="38"/>
      <c r="C408" s="39"/>
      <c r="D408" s="240" t="s">
        <v>167</v>
      </c>
      <c r="E408" s="39"/>
      <c r="F408" s="241" t="s">
        <v>1205</v>
      </c>
      <c r="G408" s="39"/>
      <c r="H408" s="39"/>
      <c r="I408" s="242"/>
      <c r="J408" s="39"/>
      <c r="K408" s="39"/>
      <c r="L408" s="43"/>
      <c r="M408" s="243"/>
      <c r="N408" s="244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167</v>
      </c>
      <c r="AU408" s="16" t="s">
        <v>85</v>
      </c>
    </row>
    <row r="409" s="12" customFormat="1" ht="25.92" customHeight="1">
      <c r="A409" s="12"/>
      <c r="B409" s="210"/>
      <c r="C409" s="211"/>
      <c r="D409" s="212" t="s">
        <v>75</v>
      </c>
      <c r="E409" s="213" t="s">
        <v>249</v>
      </c>
      <c r="F409" s="213" t="s">
        <v>1207</v>
      </c>
      <c r="G409" s="211"/>
      <c r="H409" s="211"/>
      <c r="I409" s="214"/>
      <c r="J409" s="215">
        <f>BK409</f>
        <v>0</v>
      </c>
      <c r="K409" s="211"/>
      <c r="L409" s="216"/>
      <c r="M409" s="217"/>
      <c r="N409" s="218"/>
      <c r="O409" s="218"/>
      <c r="P409" s="219">
        <f>P410</f>
        <v>0</v>
      </c>
      <c r="Q409" s="218"/>
      <c r="R409" s="219">
        <f>R410</f>
        <v>0</v>
      </c>
      <c r="S409" s="218"/>
      <c r="T409" s="220">
        <f>T410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21" t="s">
        <v>177</v>
      </c>
      <c r="AT409" s="222" t="s">
        <v>75</v>
      </c>
      <c r="AU409" s="222" t="s">
        <v>76</v>
      </c>
      <c r="AY409" s="221" t="s">
        <v>158</v>
      </c>
      <c r="BK409" s="223">
        <f>BK410</f>
        <v>0</v>
      </c>
    </row>
    <row r="410" s="12" customFormat="1" ht="22.8" customHeight="1">
      <c r="A410" s="12"/>
      <c r="B410" s="210"/>
      <c r="C410" s="211"/>
      <c r="D410" s="212" t="s">
        <v>75</v>
      </c>
      <c r="E410" s="224" t="s">
        <v>1208</v>
      </c>
      <c r="F410" s="224" t="s">
        <v>1209</v>
      </c>
      <c r="G410" s="211"/>
      <c r="H410" s="211"/>
      <c r="I410" s="214"/>
      <c r="J410" s="225">
        <f>BK410</f>
        <v>0</v>
      </c>
      <c r="K410" s="211"/>
      <c r="L410" s="216"/>
      <c r="M410" s="217"/>
      <c r="N410" s="218"/>
      <c r="O410" s="218"/>
      <c r="P410" s="219">
        <f>SUM(P411:P418)</f>
        <v>0</v>
      </c>
      <c r="Q410" s="218"/>
      <c r="R410" s="219">
        <f>SUM(R411:R418)</f>
        <v>0</v>
      </c>
      <c r="S410" s="218"/>
      <c r="T410" s="220">
        <f>SUM(T411:T418)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1" t="s">
        <v>177</v>
      </c>
      <c r="AT410" s="222" t="s">
        <v>75</v>
      </c>
      <c r="AU410" s="222" t="s">
        <v>83</v>
      </c>
      <c r="AY410" s="221" t="s">
        <v>158</v>
      </c>
      <c r="BK410" s="223">
        <f>SUM(BK411:BK418)</f>
        <v>0</v>
      </c>
    </row>
    <row r="411" s="2" customFormat="1" ht="24.15" customHeight="1">
      <c r="A411" s="37"/>
      <c r="B411" s="38"/>
      <c r="C411" s="226" t="s">
        <v>1210</v>
      </c>
      <c r="D411" s="226" t="s">
        <v>161</v>
      </c>
      <c r="E411" s="227" t="s">
        <v>1211</v>
      </c>
      <c r="F411" s="228" t="s">
        <v>1212</v>
      </c>
      <c r="G411" s="229" t="s">
        <v>1213</v>
      </c>
      <c r="H411" s="230">
        <v>1</v>
      </c>
      <c r="I411" s="231"/>
      <c r="J411" s="232">
        <f>ROUND(I411*H411,2)</f>
        <v>0</v>
      </c>
      <c r="K411" s="233"/>
      <c r="L411" s="43"/>
      <c r="M411" s="234" t="s">
        <v>1</v>
      </c>
      <c r="N411" s="235" t="s">
        <v>41</v>
      </c>
      <c r="O411" s="90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8" t="s">
        <v>587</v>
      </c>
      <c r="AT411" s="238" t="s">
        <v>161</v>
      </c>
      <c r="AU411" s="238" t="s">
        <v>85</v>
      </c>
      <c r="AY411" s="16" t="s">
        <v>158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6" t="s">
        <v>83</v>
      </c>
      <c r="BK411" s="239">
        <f>ROUND(I411*H411,2)</f>
        <v>0</v>
      </c>
      <c r="BL411" s="16" t="s">
        <v>587</v>
      </c>
      <c r="BM411" s="238" t="s">
        <v>1214</v>
      </c>
    </row>
    <row r="412" s="2" customFormat="1">
      <c r="A412" s="37"/>
      <c r="B412" s="38"/>
      <c r="C412" s="39"/>
      <c r="D412" s="240" t="s">
        <v>167</v>
      </c>
      <c r="E412" s="39"/>
      <c r="F412" s="241" t="s">
        <v>1212</v>
      </c>
      <c r="G412" s="39"/>
      <c r="H412" s="39"/>
      <c r="I412" s="242"/>
      <c r="J412" s="39"/>
      <c r="K412" s="39"/>
      <c r="L412" s="43"/>
      <c r="M412" s="243"/>
      <c r="N412" s="244"/>
      <c r="O412" s="90"/>
      <c r="P412" s="90"/>
      <c r="Q412" s="90"/>
      <c r="R412" s="90"/>
      <c r="S412" s="90"/>
      <c r="T412" s="91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167</v>
      </c>
      <c r="AU412" s="16" t="s">
        <v>85</v>
      </c>
    </row>
    <row r="413" s="2" customFormat="1" ht="24.15" customHeight="1">
      <c r="A413" s="37"/>
      <c r="B413" s="38"/>
      <c r="C413" s="226" t="s">
        <v>1215</v>
      </c>
      <c r="D413" s="226" t="s">
        <v>161</v>
      </c>
      <c r="E413" s="227" t="s">
        <v>1216</v>
      </c>
      <c r="F413" s="228" t="s">
        <v>1217</v>
      </c>
      <c r="G413" s="229" t="s">
        <v>776</v>
      </c>
      <c r="H413" s="230">
        <v>1</v>
      </c>
      <c r="I413" s="231"/>
      <c r="J413" s="232">
        <f>ROUND(I413*H413,2)</f>
        <v>0</v>
      </c>
      <c r="K413" s="233"/>
      <c r="L413" s="43"/>
      <c r="M413" s="234" t="s">
        <v>1</v>
      </c>
      <c r="N413" s="235" t="s">
        <v>41</v>
      </c>
      <c r="O413" s="90"/>
      <c r="P413" s="236">
        <f>O413*H413</f>
        <v>0</v>
      </c>
      <c r="Q413" s="236">
        <v>0</v>
      </c>
      <c r="R413" s="236">
        <f>Q413*H413</f>
        <v>0</v>
      </c>
      <c r="S413" s="236">
        <v>0</v>
      </c>
      <c r="T413" s="237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38" t="s">
        <v>587</v>
      </c>
      <c r="AT413" s="238" t="s">
        <v>161</v>
      </c>
      <c r="AU413" s="238" t="s">
        <v>85</v>
      </c>
      <c r="AY413" s="16" t="s">
        <v>158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6" t="s">
        <v>83</v>
      </c>
      <c r="BK413" s="239">
        <f>ROUND(I413*H413,2)</f>
        <v>0</v>
      </c>
      <c r="BL413" s="16" t="s">
        <v>587</v>
      </c>
      <c r="BM413" s="238" t="s">
        <v>1218</v>
      </c>
    </row>
    <row r="414" s="2" customFormat="1">
      <c r="A414" s="37"/>
      <c r="B414" s="38"/>
      <c r="C414" s="39"/>
      <c r="D414" s="240" t="s">
        <v>167</v>
      </c>
      <c r="E414" s="39"/>
      <c r="F414" s="241" t="s">
        <v>1217</v>
      </c>
      <c r="G414" s="39"/>
      <c r="H414" s="39"/>
      <c r="I414" s="242"/>
      <c r="J414" s="39"/>
      <c r="K414" s="39"/>
      <c r="L414" s="43"/>
      <c r="M414" s="243"/>
      <c r="N414" s="244"/>
      <c r="O414" s="90"/>
      <c r="P414" s="90"/>
      <c r="Q414" s="90"/>
      <c r="R414" s="90"/>
      <c r="S414" s="90"/>
      <c r="T414" s="91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167</v>
      </c>
      <c r="AU414" s="16" t="s">
        <v>85</v>
      </c>
    </row>
    <row r="415" s="2" customFormat="1" ht="21.75" customHeight="1">
      <c r="A415" s="37"/>
      <c r="B415" s="38"/>
      <c r="C415" s="226" t="s">
        <v>1219</v>
      </c>
      <c r="D415" s="226" t="s">
        <v>161</v>
      </c>
      <c r="E415" s="227" t="s">
        <v>1220</v>
      </c>
      <c r="F415" s="228" t="s">
        <v>1221</v>
      </c>
      <c r="G415" s="229" t="s">
        <v>362</v>
      </c>
      <c r="H415" s="230">
        <v>3</v>
      </c>
      <c r="I415" s="231"/>
      <c r="J415" s="232">
        <f>ROUND(I415*H415,2)</f>
        <v>0</v>
      </c>
      <c r="K415" s="233"/>
      <c r="L415" s="43"/>
      <c r="M415" s="234" t="s">
        <v>1</v>
      </c>
      <c r="N415" s="235" t="s">
        <v>41</v>
      </c>
      <c r="O415" s="90"/>
      <c r="P415" s="236">
        <f>O415*H415</f>
        <v>0</v>
      </c>
      <c r="Q415" s="236">
        <v>0</v>
      </c>
      <c r="R415" s="236">
        <f>Q415*H415</f>
        <v>0</v>
      </c>
      <c r="S415" s="236">
        <v>0</v>
      </c>
      <c r="T415" s="237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8" t="s">
        <v>587</v>
      </c>
      <c r="AT415" s="238" t="s">
        <v>161</v>
      </c>
      <c r="AU415" s="238" t="s">
        <v>85</v>
      </c>
      <c r="AY415" s="16" t="s">
        <v>158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6" t="s">
        <v>83</v>
      </c>
      <c r="BK415" s="239">
        <f>ROUND(I415*H415,2)</f>
        <v>0</v>
      </c>
      <c r="BL415" s="16" t="s">
        <v>587</v>
      </c>
      <c r="BM415" s="238" t="s">
        <v>1222</v>
      </c>
    </row>
    <row r="416" s="2" customFormat="1">
      <c r="A416" s="37"/>
      <c r="B416" s="38"/>
      <c r="C416" s="39"/>
      <c r="D416" s="240" t="s">
        <v>167</v>
      </c>
      <c r="E416" s="39"/>
      <c r="F416" s="241" t="s">
        <v>1221</v>
      </c>
      <c r="G416" s="39"/>
      <c r="H416" s="39"/>
      <c r="I416" s="242"/>
      <c r="J416" s="39"/>
      <c r="K416" s="39"/>
      <c r="L416" s="43"/>
      <c r="M416" s="243"/>
      <c r="N416" s="244"/>
      <c r="O416" s="90"/>
      <c r="P416" s="90"/>
      <c r="Q416" s="90"/>
      <c r="R416" s="90"/>
      <c r="S416" s="90"/>
      <c r="T416" s="91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167</v>
      </c>
      <c r="AU416" s="16" t="s">
        <v>85</v>
      </c>
    </row>
    <row r="417" s="2" customFormat="1" ht="24.15" customHeight="1">
      <c r="A417" s="37"/>
      <c r="B417" s="38"/>
      <c r="C417" s="226" t="s">
        <v>1223</v>
      </c>
      <c r="D417" s="226" t="s">
        <v>161</v>
      </c>
      <c r="E417" s="227" t="s">
        <v>1224</v>
      </c>
      <c r="F417" s="228" t="s">
        <v>1225</v>
      </c>
      <c r="G417" s="229" t="s">
        <v>362</v>
      </c>
      <c r="H417" s="230">
        <v>1</v>
      </c>
      <c r="I417" s="231"/>
      <c r="J417" s="232">
        <f>ROUND(I417*H417,2)</f>
        <v>0</v>
      </c>
      <c r="K417" s="233"/>
      <c r="L417" s="43"/>
      <c r="M417" s="234" t="s">
        <v>1</v>
      </c>
      <c r="N417" s="235" t="s">
        <v>41</v>
      </c>
      <c r="O417" s="90"/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7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8" t="s">
        <v>587</v>
      </c>
      <c r="AT417" s="238" t="s">
        <v>161</v>
      </c>
      <c r="AU417" s="238" t="s">
        <v>85</v>
      </c>
      <c r="AY417" s="16" t="s">
        <v>158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6" t="s">
        <v>83</v>
      </c>
      <c r="BK417" s="239">
        <f>ROUND(I417*H417,2)</f>
        <v>0</v>
      </c>
      <c r="BL417" s="16" t="s">
        <v>587</v>
      </c>
      <c r="BM417" s="238" t="s">
        <v>1226</v>
      </c>
    </row>
    <row r="418" s="2" customFormat="1">
      <c r="A418" s="37"/>
      <c r="B418" s="38"/>
      <c r="C418" s="39"/>
      <c r="D418" s="240" t="s">
        <v>167</v>
      </c>
      <c r="E418" s="39"/>
      <c r="F418" s="241" t="s">
        <v>1225</v>
      </c>
      <c r="G418" s="39"/>
      <c r="H418" s="39"/>
      <c r="I418" s="242"/>
      <c r="J418" s="39"/>
      <c r="K418" s="39"/>
      <c r="L418" s="43"/>
      <c r="M418" s="268"/>
      <c r="N418" s="269"/>
      <c r="O418" s="270"/>
      <c r="P418" s="270"/>
      <c r="Q418" s="270"/>
      <c r="R418" s="270"/>
      <c r="S418" s="270"/>
      <c r="T418" s="27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167</v>
      </c>
      <c r="AU418" s="16" t="s">
        <v>85</v>
      </c>
    </row>
    <row r="419" s="2" customFormat="1" ht="6.96" customHeight="1">
      <c r="A419" s="37"/>
      <c r="B419" s="65"/>
      <c r="C419" s="66"/>
      <c r="D419" s="66"/>
      <c r="E419" s="66"/>
      <c r="F419" s="66"/>
      <c r="G419" s="66"/>
      <c r="H419" s="66"/>
      <c r="I419" s="66"/>
      <c r="J419" s="66"/>
      <c r="K419" s="66"/>
      <c r="L419" s="43"/>
      <c r="M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</row>
  </sheetData>
  <sheetProtection sheet="1" autoFilter="0" formatColumns="0" formatRows="0" objects="1" scenarios="1" spinCount="100000" saltValue="UgPISC4byJ1gS46oycBGi4qw1VT2v4+JBuQ1UOIrPwTnvaTJ5dVFpFnWtroWGUwm0Piy1mXZFESUP8ZrwB1DSA==" hashValue="fNEd7pJHHL5YhVLSjYe3q6GRYEZZlpBtyKOEVTtQjd0aYwkfC9hHk2Oa+ph4zki9CuHdXzYU2Ri6PMWnpRVlUA==" algorithmName="SHA-512" password="CC4E"/>
  <autoFilter ref="C131:K4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1" customFormat="1" ht="12" customHeight="1">
      <c r="B8" s="19"/>
      <c r="D8" s="149" t="s">
        <v>125</v>
      </c>
      <c r="L8" s="19"/>
    </row>
    <row r="9" hidden="1" s="2" customFormat="1" ht="16.5" customHeight="1">
      <c r="A9" s="37"/>
      <c r="B9" s="43"/>
      <c r="C9" s="37"/>
      <c r="D9" s="37"/>
      <c r="E9" s="150" t="s">
        <v>1227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1228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ROUND((SUM(BE138:BE547)),  2)</f>
        <v>0</v>
      </c>
      <c r="G35" s="37"/>
      <c r="H35" s="37"/>
      <c r="I35" s="163">
        <v>0.20999999999999999</v>
      </c>
      <c r="J35" s="162">
        <f>ROUND(((SUM(BE138:BE547))*I35),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ROUND((SUM(BF138:BF547)),  2)</f>
        <v>0</v>
      </c>
      <c r="G36" s="37"/>
      <c r="H36" s="37"/>
      <c r="I36" s="163">
        <v>0.14999999999999999</v>
      </c>
      <c r="J36" s="162">
        <f>ROUND(((SUM(BF138:BF547))*I36),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ROUND((SUM(BG138:BG547)),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ROUND((SUM(BH138:BH547)),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ROUND((SUM(BI138:BI547)),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1227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02 - 1 - gymnázium a školní jídelna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Dačice</v>
      </c>
      <c r="G91" s="39"/>
      <c r="H91" s="39"/>
      <c r="I91" s="31" t="s">
        <v>22</v>
      </c>
      <c r="J91" s="78" t="str">
        <f>IF(J14="","",J14)</f>
        <v>31. 1. 2023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Dačice</v>
      </c>
      <c r="G93" s="39"/>
      <c r="H93" s="39"/>
      <c r="I93" s="31" t="s">
        <v>30</v>
      </c>
      <c r="J93" s="35" t="str">
        <f>E23</f>
        <v>Karel Mandelík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J138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J139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1229</v>
      </c>
      <c r="E100" s="195"/>
      <c r="F100" s="195"/>
      <c r="G100" s="195"/>
      <c r="H100" s="195"/>
      <c r="I100" s="195"/>
      <c r="J100" s="196">
        <f>J140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1230</v>
      </c>
      <c r="E101" s="195"/>
      <c r="F101" s="195"/>
      <c r="G101" s="195"/>
      <c r="H101" s="195"/>
      <c r="I101" s="195"/>
      <c r="J101" s="196">
        <f>J167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135</v>
      </c>
      <c r="E102" s="195"/>
      <c r="F102" s="195"/>
      <c r="G102" s="195"/>
      <c r="H102" s="195"/>
      <c r="I102" s="195"/>
      <c r="J102" s="196">
        <f>J183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136</v>
      </c>
      <c r="E103" s="195"/>
      <c r="F103" s="195"/>
      <c r="G103" s="195"/>
      <c r="H103" s="195"/>
      <c r="I103" s="195"/>
      <c r="J103" s="196">
        <f>J263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137</v>
      </c>
      <c r="E104" s="195"/>
      <c r="F104" s="195"/>
      <c r="G104" s="195"/>
      <c r="H104" s="195"/>
      <c r="I104" s="195"/>
      <c r="J104" s="196">
        <f>J318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138</v>
      </c>
      <c r="E105" s="195"/>
      <c r="F105" s="195"/>
      <c r="G105" s="195"/>
      <c r="H105" s="195"/>
      <c r="I105" s="195"/>
      <c r="J105" s="196">
        <f>J332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139</v>
      </c>
      <c r="E106" s="190"/>
      <c r="F106" s="190"/>
      <c r="G106" s="190"/>
      <c r="H106" s="190"/>
      <c r="I106" s="190"/>
      <c r="J106" s="191">
        <f>J335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1231</v>
      </c>
      <c r="E107" s="195"/>
      <c r="F107" s="195"/>
      <c r="G107" s="195"/>
      <c r="H107" s="195"/>
      <c r="I107" s="195"/>
      <c r="J107" s="196">
        <f>J336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1232</v>
      </c>
      <c r="E108" s="195"/>
      <c r="F108" s="195"/>
      <c r="G108" s="195"/>
      <c r="H108" s="195"/>
      <c r="I108" s="195"/>
      <c r="J108" s="196">
        <f>J366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32"/>
      <c r="D109" s="194" t="s">
        <v>1233</v>
      </c>
      <c r="E109" s="195"/>
      <c r="F109" s="195"/>
      <c r="G109" s="195"/>
      <c r="H109" s="195"/>
      <c r="I109" s="195"/>
      <c r="J109" s="196">
        <f>J413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1234</v>
      </c>
      <c r="E110" s="195"/>
      <c r="F110" s="195"/>
      <c r="G110" s="195"/>
      <c r="H110" s="195"/>
      <c r="I110" s="195"/>
      <c r="J110" s="196">
        <f>J419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1235</v>
      </c>
      <c r="E111" s="195"/>
      <c r="F111" s="195"/>
      <c r="G111" s="195"/>
      <c r="H111" s="195"/>
      <c r="I111" s="195"/>
      <c r="J111" s="196">
        <f>J425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32"/>
      <c r="D112" s="194" t="s">
        <v>1236</v>
      </c>
      <c r="E112" s="195"/>
      <c r="F112" s="195"/>
      <c r="G112" s="195"/>
      <c r="H112" s="195"/>
      <c r="I112" s="195"/>
      <c r="J112" s="196">
        <f>J451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141</v>
      </c>
      <c r="E113" s="195"/>
      <c r="F113" s="195"/>
      <c r="G113" s="195"/>
      <c r="H113" s="195"/>
      <c r="I113" s="195"/>
      <c r="J113" s="196">
        <f>J454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32"/>
      <c r="D114" s="194" t="s">
        <v>1237</v>
      </c>
      <c r="E114" s="195"/>
      <c r="F114" s="195"/>
      <c r="G114" s="195"/>
      <c r="H114" s="195"/>
      <c r="I114" s="195"/>
      <c r="J114" s="196">
        <f>J473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32"/>
      <c r="D115" s="194" t="s">
        <v>1238</v>
      </c>
      <c r="E115" s="195"/>
      <c r="F115" s="195"/>
      <c r="G115" s="195"/>
      <c r="H115" s="195"/>
      <c r="I115" s="195"/>
      <c r="J115" s="196">
        <f>J511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32"/>
      <c r="D116" s="194" t="s">
        <v>142</v>
      </c>
      <c r="E116" s="195"/>
      <c r="F116" s="195"/>
      <c r="G116" s="195"/>
      <c r="H116" s="195"/>
      <c r="I116" s="195"/>
      <c r="J116" s="196">
        <f>J516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143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82" t="str">
        <f>E7</f>
        <v>Vytápění ZŠ B. Němcové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" customFormat="1" ht="12" customHeight="1">
      <c r="B127" s="20"/>
      <c r="C127" s="31" t="s">
        <v>125</v>
      </c>
      <c r="D127" s="21"/>
      <c r="E127" s="21"/>
      <c r="F127" s="21"/>
      <c r="G127" s="21"/>
      <c r="H127" s="21"/>
      <c r="I127" s="21"/>
      <c r="J127" s="21"/>
      <c r="K127" s="21"/>
      <c r="L127" s="19"/>
    </row>
    <row r="128" s="2" customFormat="1" ht="16.5" customHeight="1">
      <c r="A128" s="37"/>
      <c r="B128" s="38"/>
      <c r="C128" s="39"/>
      <c r="D128" s="39"/>
      <c r="E128" s="182" t="s">
        <v>1227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127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9"/>
      <c r="D130" s="39"/>
      <c r="E130" s="75" t="str">
        <f>E11</f>
        <v>SO 02 - 1 - gymnázium a školní jídelna - stavební část</v>
      </c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20</v>
      </c>
      <c r="D132" s="39"/>
      <c r="E132" s="39"/>
      <c r="F132" s="26" t="str">
        <f>F14</f>
        <v>Dačice</v>
      </c>
      <c r="G132" s="39"/>
      <c r="H132" s="39"/>
      <c r="I132" s="31" t="s">
        <v>22</v>
      </c>
      <c r="J132" s="78" t="str">
        <f>IF(J14="","",J14)</f>
        <v>31. 1. 2023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24</v>
      </c>
      <c r="D134" s="39"/>
      <c r="E134" s="39"/>
      <c r="F134" s="26" t="str">
        <f>E17</f>
        <v>Město Dačice</v>
      </c>
      <c r="G134" s="39"/>
      <c r="H134" s="39"/>
      <c r="I134" s="31" t="s">
        <v>30</v>
      </c>
      <c r="J134" s="35" t="str">
        <f>E23</f>
        <v>Karel Mandelík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5.15" customHeight="1">
      <c r="A135" s="37"/>
      <c r="B135" s="38"/>
      <c r="C135" s="31" t="s">
        <v>28</v>
      </c>
      <c r="D135" s="39"/>
      <c r="E135" s="39"/>
      <c r="F135" s="26" t="str">
        <f>IF(E20="","",E20)</f>
        <v>Vyplň údaj</v>
      </c>
      <c r="G135" s="39"/>
      <c r="H135" s="39"/>
      <c r="I135" s="31" t="s">
        <v>33</v>
      </c>
      <c r="J135" s="35" t="str">
        <f>E26</f>
        <v xml:space="preserve"> </v>
      </c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0.32" customHeight="1">
      <c r="A136" s="37"/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11" customFormat="1" ht="29.28" customHeight="1">
      <c r="A137" s="198"/>
      <c r="B137" s="199"/>
      <c r="C137" s="200" t="s">
        <v>144</v>
      </c>
      <c r="D137" s="201" t="s">
        <v>61</v>
      </c>
      <c r="E137" s="201" t="s">
        <v>57</v>
      </c>
      <c r="F137" s="201" t="s">
        <v>58</v>
      </c>
      <c r="G137" s="201" t="s">
        <v>145</v>
      </c>
      <c r="H137" s="201" t="s">
        <v>146</v>
      </c>
      <c r="I137" s="201" t="s">
        <v>147</v>
      </c>
      <c r="J137" s="202" t="s">
        <v>131</v>
      </c>
      <c r="K137" s="203" t="s">
        <v>148</v>
      </c>
      <c r="L137" s="204"/>
      <c r="M137" s="99" t="s">
        <v>1</v>
      </c>
      <c r="N137" s="100" t="s">
        <v>40</v>
      </c>
      <c r="O137" s="100" t="s">
        <v>149</v>
      </c>
      <c r="P137" s="100" t="s">
        <v>150</v>
      </c>
      <c r="Q137" s="100" t="s">
        <v>151</v>
      </c>
      <c r="R137" s="100" t="s">
        <v>152</v>
      </c>
      <c r="S137" s="100" t="s">
        <v>153</v>
      </c>
      <c r="T137" s="101" t="s">
        <v>154</v>
      </c>
      <c r="U137" s="198"/>
      <c r="V137" s="198"/>
      <c r="W137" s="198"/>
      <c r="X137" s="198"/>
      <c r="Y137" s="198"/>
      <c r="Z137" s="198"/>
      <c r="AA137" s="198"/>
      <c r="AB137" s="198"/>
      <c r="AC137" s="198"/>
      <c r="AD137" s="198"/>
      <c r="AE137" s="198"/>
    </row>
    <row r="138" s="2" customFormat="1" ht="22.8" customHeight="1">
      <c r="A138" s="37"/>
      <c r="B138" s="38"/>
      <c r="C138" s="106" t="s">
        <v>155</v>
      </c>
      <c r="D138" s="39"/>
      <c r="E138" s="39"/>
      <c r="F138" s="39"/>
      <c r="G138" s="39"/>
      <c r="H138" s="39"/>
      <c r="I138" s="39"/>
      <c r="J138" s="205">
        <f>BK138</f>
        <v>0</v>
      </c>
      <c r="K138" s="39"/>
      <c r="L138" s="43"/>
      <c r="M138" s="102"/>
      <c r="N138" s="206"/>
      <c r="O138" s="103"/>
      <c r="P138" s="207">
        <f>P139+P335</f>
        <v>0</v>
      </c>
      <c r="Q138" s="103"/>
      <c r="R138" s="207">
        <f>R139+R335</f>
        <v>33.011652569999995</v>
      </c>
      <c r="S138" s="103"/>
      <c r="T138" s="208">
        <f>T139+T335</f>
        <v>27.107832399999999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75</v>
      </c>
      <c r="AU138" s="16" t="s">
        <v>133</v>
      </c>
      <c r="BK138" s="209">
        <f>BK139+BK335</f>
        <v>0</v>
      </c>
    </row>
    <row r="139" s="12" customFormat="1" ht="25.92" customHeight="1">
      <c r="A139" s="12"/>
      <c r="B139" s="210"/>
      <c r="C139" s="211"/>
      <c r="D139" s="212" t="s">
        <v>75</v>
      </c>
      <c r="E139" s="213" t="s">
        <v>156</v>
      </c>
      <c r="F139" s="213" t="s">
        <v>157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P140+P167+P183+P263+P318+P332</f>
        <v>0</v>
      </c>
      <c r="Q139" s="218"/>
      <c r="R139" s="219">
        <f>R140+R167+R183+R263+R318+R332</f>
        <v>30.182978219999995</v>
      </c>
      <c r="S139" s="218"/>
      <c r="T139" s="220">
        <f>T140+T167+T183+T263+T318+T332</f>
        <v>22.584292000000001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75</v>
      </c>
      <c r="AU139" s="222" t="s">
        <v>76</v>
      </c>
      <c r="AY139" s="221" t="s">
        <v>158</v>
      </c>
      <c r="BK139" s="223">
        <f>BK140+BK167+BK183+BK263+BK318+BK332</f>
        <v>0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83</v>
      </c>
      <c r="F140" s="224" t="s">
        <v>1239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SUM(P141:P166)</f>
        <v>0</v>
      </c>
      <c r="Q140" s="218"/>
      <c r="R140" s="219">
        <f>SUM(R141:R166)</f>
        <v>7.3600000000000003</v>
      </c>
      <c r="S140" s="218"/>
      <c r="T140" s="220">
        <f>SUM(T141:T166)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83</v>
      </c>
      <c r="AT140" s="222" t="s">
        <v>75</v>
      </c>
      <c r="AU140" s="222" t="s">
        <v>83</v>
      </c>
      <c r="AY140" s="221" t="s">
        <v>158</v>
      </c>
      <c r="BK140" s="223">
        <f>SUM(BK141:BK166)</f>
        <v>0</v>
      </c>
    </row>
    <row r="141" s="2" customFormat="1" ht="24.15" customHeight="1">
      <c r="A141" s="37"/>
      <c r="B141" s="38"/>
      <c r="C141" s="226" t="s">
        <v>83</v>
      </c>
      <c r="D141" s="226" t="s">
        <v>161</v>
      </c>
      <c r="E141" s="227" t="s">
        <v>1240</v>
      </c>
      <c r="F141" s="228" t="s">
        <v>1241</v>
      </c>
      <c r="G141" s="229" t="s">
        <v>164</v>
      </c>
      <c r="H141" s="230">
        <v>6.4400000000000004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165</v>
      </c>
      <c r="AT141" s="238" t="s">
        <v>161</v>
      </c>
      <c r="AU141" s="238" t="s">
        <v>85</v>
      </c>
      <c r="AY141" s="16" t="s">
        <v>158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83</v>
      </c>
      <c r="BK141" s="239">
        <f>ROUND(I141*H141,2)</f>
        <v>0</v>
      </c>
      <c r="BL141" s="16" t="s">
        <v>165</v>
      </c>
      <c r="BM141" s="238" t="s">
        <v>1242</v>
      </c>
    </row>
    <row r="142" s="2" customFormat="1">
      <c r="A142" s="37"/>
      <c r="B142" s="38"/>
      <c r="C142" s="39"/>
      <c r="D142" s="240" t="s">
        <v>167</v>
      </c>
      <c r="E142" s="39"/>
      <c r="F142" s="241" t="s">
        <v>1243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85</v>
      </c>
    </row>
    <row r="143" s="13" customFormat="1">
      <c r="A143" s="13"/>
      <c r="B143" s="245"/>
      <c r="C143" s="246"/>
      <c r="D143" s="240" t="s">
        <v>169</v>
      </c>
      <c r="E143" s="247" t="s">
        <v>1</v>
      </c>
      <c r="F143" s="248" t="s">
        <v>1244</v>
      </c>
      <c r="G143" s="246"/>
      <c r="H143" s="249">
        <v>4.2000000000000002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169</v>
      </c>
      <c r="AU143" s="255" t="s">
        <v>85</v>
      </c>
      <c r="AV143" s="13" t="s">
        <v>85</v>
      </c>
      <c r="AW143" s="13" t="s">
        <v>32</v>
      </c>
      <c r="AX143" s="13" t="s">
        <v>76</v>
      </c>
      <c r="AY143" s="255" t="s">
        <v>158</v>
      </c>
    </row>
    <row r="144" s="13" customFormat="1">
      <c r="A144" s="13"/>
      <c r="B144" s="245"/>
      <c r="C144" s="246"/>
      <c r="D144" s="240" t="s">
        <v>169</v>
      </c>
      <c r="E144" s="247" t="s">
        <v>1</v>
      </c>
      <c r="F144" s="248" t="s">
        <v>1245</v>
      </c>
      <c r="G144" s="246"/>
      <c r="H144" s="249">
        <v>2.2400000000000002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169</v>
      </c>
      <c r="AU144" s="255" t="s">
        <v>85</v>
      </c>
      <c r="AV144" s="13" t="s">
        <v>85</v>
      </c>
      <c r="AW144" s="13" t="s">
        <v>32</v>
      </c>
      <c r="AX144" s="13" t="s">
        <v>76</v>
      </c>
      <c r="AY144" s="255" t="s">
        <v>158</v>
      </c>
    </row>
    <row r="145" s="14" customFormat="1">
      <c r="A145" s="14"/>
      <c r="B145" s="272"/>
      <c r="C145" s="273"/>
      <c r="D145" s="240" t="s">
        <v>169</v>
      </c>
      <c r="E145" s="274" t="s">
        <v>1</v>
      </c>
      <c r="F145" s="275" t="s">
        <v>1246</v>
      </c>
      <c r="G145" s="273"/>
      <c r="H145" s="276">
        <v>6.4400000000000004</v>
      </c>
      <c r="I145" s="277"/>
      <c r="J145" s="273"/>
      <c r="K145" s="273"/>
      <c r="L145" s="278"/>
      <c r="M145" s="279"/>
      <c r="N145" s="280"/>
      <c r="O145" s="280"/>
      <c r="P145" s="280"/>
      <c r="Q145" s="280"/>
      <c r="R145" s="280"/>
      <c r="S145" s="280"/>
      <c r="T145" s="28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2" t="s">
        <v>169</v>
      </c>
      <c r="AU145" s="282" t="s">
        <v>85</v>
      </c>
      <c r="AV145" s="14" t="s">
        <v>165</v>
      </c>
      <c r="AW145" s="14" t="s">
        <v>32</v>
      </c>
      <c r="AX145" s="14" t="s">
        <v>83</v>
      </c>
      <c r="AY145" s="282" t="s">
        <v>158</v>
      </c>
    </row>
    <row r="146" s="2" customFormat="1" ht="37.8" customHeight="1">
      <c r="A146" s="37"/>
      <c r="B146" s="38"/>
      <c r="C146" s="226" t="s">
        <v>85</v>
      </c>
      <c r="D146" s="226" t="s">
        <v>161</v>
      </c>
      <c r="E146" s="227" t="s">
        <v>1247</v>
      </c>
      <c r="F146" s="228" t="s">
        <v>1248</v>
      </c>
      <c r="G146" s="229" t="s">
        <v>164</v>
      </c>
      <c r="H146" s="230">
        <v>8.7379999999999995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165</v>
      </c>
      <c r="AT146" s="238" t="s">
        <v>161</v>
      </c>
      <c r="AU146" s="238" t="s">
        <v>85</v>
      </c>
      <c r="AY146" s="16" t="s">
        <v>158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83</v>
      </c>
      <c r="BK146" s="239">
        <f>ROUND(I146*H146,2)</f>
        <v>0</v>
      </c>
      <c r="BL146" s="16" t="s">
        <v>165</v>
      </c>
      <c r="BM146" s="238" t="s">
        <v>1249</v>
      </c>
    </row>
    <row r="147" s="2" customFormat="1">
      <c r="A147" s="37"/>
      <c r="B147" s="38"/>
      <c r="C147" s="39"/>
      <c r="D147" s="240" t="s">
        <v>167</v>
      </c>
      <c r="E147" s="39"/>
      <c r="F147" s="241" t="s">
        <v>1250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85</v>
      </c>
    </row>
    <row r="148" s="13" customFormat="1">
      <c r="A148" s="13"/>
      <c r="B148" s="245"/>
      <c r="C148" s="246"/>
      <c r="D148" s="240" t="s">
        <v>169</v>
      </c>
      <c r="E148" s="247" t="s">
        <v>1</v>
      </c>
      <c r="F148" s="248" t="s">
        <v>1251</v>
      </c>
      <c r="G148" s="246"/>
      <c r="H148" s="249">
        <v>8.7379999999999995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169</v>
      </c>
      <c r="AU148" s="255" t="s">
        <v>85</v>
      </c>
      <c r="AV148" s="13" t="s">
        <v>85</v>
      </c>
      <c r="AW148" s="13" t="s">
        <v>32</v>
      </c>
      <c r="AX148" s="13" t="s">
        <v>83</v>
      </c>
      <c r="AY148" s="255" t="s">
        <v>158</v>
      </c>
    </row>
    <row r="149" s="2" customFormat="1" ht="37.8" customHeight="1">
      <c r="A149" s="37"/>
      <c r="B149" s="38"/>
      <c r="C149" s="226" t="s">
        <v>177</v>
      </c>
      <c r="D149" s="226" t="s">
        <v>161</v>
      </c>
      <c r="E149" s="227" t="s">
        <v>1252</v>
      </c>
      <c r="F149" s="228" t="s">
        <v>1253</v>
      </c>
      <c r="G149" s="229" t="s">
        <v>164</v>
      </c>
      <c r="H149" s="230">
        <v>17.475999999999999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165</v>
      </c>
      <c r="AT149" s="238" t="s">
        <v>161</v>
      </c>
      <c r="AU149" s="238" t="s">
        <v>85</v>
      </c>
      <c r="AY149" s="16" t="s">
        <v>158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83</v>
      </c>
      <c r="BK149" s="239">
        <f>ROUND(I149*H149,2)</f>
        <v>0</v>
      </c>
      <c r="BL149" s="16" t="s">
        <v>165</v>
      </c>
      <c r="BM149" s="238" t="s">
        <v>1254</v>
      </c>
    </row>
    <row r="150" s="2" customFormat="1">
      <c r="A150" s="37"/>
      <c r="B150" s="38"/>
      <c r="C150" s="39"/>
      <c r="D150" s="240" t="s">
        <v>167</v>
      </c>
      <c r="E150" s="39"/>
      <c r="F150" s="241" t="s">
        <v>1255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167</v>
      </c>
      <c r="AU150" s="16" t="s">
        <v>85</v>
      </c>
    </row>
    <row r="151" s="13" customFormat="1">
      <c r="A151" s="13"/>
      <c r="B151" s="245"/>
      <c r="C151" s="246"/>
      <c r="D151" s="240" t="s">
        <v>169</v>
      </c>
      <c r="E151" s="246"/>
      <c r="F151" s="248" t="s">
        <v>1256</v>
      </c>
      <c r="G151" s="246"/>
      <c r="H151" s="249">
        <v>17.475999999999999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169</v>
      </c>
      <c r="AU151" s="255" t="s">
        <v>85</v>
      </c>
      <c r="AV151" s="13" t="s">
        <v>85</v>
      </c>
      <c r="AW151" s="13" t="s">
        <v>4</v>
      </c>
      <c r="AX151" s="13" t="s">
        <v>83</v>
      </c>
      <c r="AY151" s="255" t="s">
        <v>158</v>
      </c>
    </row>
    <row r="152" s="2" customFormat="1" ht="37.8" customHeight="1">
      <c r="A152" s="37"/>
      <c r="B152" s="38"/>
      <c r="C152" s="226" t="s">
        <v>165</v>
      </c>
      <c r="D152" s="226" t="s">
        <v>161</v>
      </c>
      <c r="E152" s="227" t="s">
        <v>1257</v>
      </c>
      <c r="F152" s="228" t="s">
        <v>1258</v>
      </c>
      <c r="G152" s="229" t="s">
        <v>164</v>
      </c>
      <c r="H152" s="230">
        <v>3.222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165</v>
      </c>
      <c r="AT152" s="238" t="s">
        <v>161</v>
      </c>
      <c r="AU152" s="238" t="s">
        <v>85</v>
      </c>
      <c r="AY152" s="16" t="s">
        <v>158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165</v>
      </c>
      <c r="BM152" s="238" t="s">
        <v>1259</v>
      </c>
    </row>
    <row r="153" s="2" customFormat="1">
      <c r="A153" s="37"/>
      <c r="B153" s="38"/>
      <c r="C153" s="39"/>
      <c r="D153" s="240" t="s">
        <v>167</v>
      </c>
      <c r="E153" s="39"/>
      <c r="F153" s="241" t="s">
        <v>1260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85</v>
      </c>
    </row>
    <row r="154" s="13" customFormat="1">
      <c r="A154" s="13"/>
      <c r="B154" s="245"/>
      <c r="C154" s="246"/>
      <c r="D154" s="240" t="s">
        <v>169</v>
      </c>
      <c r="E154" s="247" t="s">
        <v>1</v>
      </c>
      <c r="F154" s="248" t="s">
        <v>1261</v>
      </c>
      <c r="G154" s="246"/>
      <c r="H154" s="249">
        <v>3.222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169</v>
      </c>
      <c r="AU154" s="255" t="s">
        <v>85</v>
      </c>
      <c r="AV154" s="13" t="s">
        <v>85</v>
      </c>
      <c r="AW154" s="13" t="s">
        <v>32</v>
      </c>
      <c r="AX154" s="13" t="s">
        <v>83</v>
      </c>
      <c r="AY154" s="255" t="s">
        <v>158</v>
      </c>
    </row>
    <row r="155" s="2" customFormat="1" ht="33" customHeight="1">
      <c r="A155" s="37"/>
      <c r="B155" s="38"/>
      <c r="C155" s="226" t="s">
        <v>189</v>
      </c>
      <c r="D155" s="226" t="s">
        <v>161</v>
      </c>
      <c r="E155" s="227" t="s">
        <v>1262</v>
      </c>
      <c r="F155" s="228" t="s">
        <v>1263</v>
      </c>
      <c r="G155" s="229" t="s">
        <v>192</v>
      </c>
      <c r="H155" s="230">
        <v>3.222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165</v>
      </c>
      <c r="AT155" s="238" t="s">
        <v>161</v>
      </c>
      <c r="AU155" s="238" t="s">
        <v>85</v>
      </c>
      <c r="AY155" s="16" t="s">
        <v>158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165</v>
      </c>
      <c r="BM155" s="238" t="s">
        <v>1264</v>
      </c>
    </row>
    <row r="156" s="2" customFormat="1">
      <c r="A156" s="37"/>
      <c r="B156" s="38"/>
      <c r="C156" s="39"/>
      <c r="D156" s="240" t="s">
        <v>167</v>
      </c>
      <c r="E156" s="39"/>
      <c r="F156" s="241" t="s">
        <v>1265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85</v>
      </c>
    </row>
    <row r="157" s="13" customFormat="1">
      <c r="A157" s="13"/>
      <c r="B157" s="245"/>
      <c r="C157" s="246"/>
      <c r="D157" s="240" t="s">
        <v>169</v>
      </c>
      <c r="E157" s="247" t="s">
        <v>1</v>
      </c>
      <c r="F157" s="248" t="s">
        <v>1261</v>
      </c>
      <c r="G157" s="246"/>
      <c r="H157" s="249">
        <v>3.222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169</v>
      </c>
      <c r="AU157" s="255" t="s">
        <v>85</v>
      </c>
      <c r="AV157" s="13" t="s">
        <v>85</v>
      </c>
      <c r="AW157" s="13" t="s">
        <v>32</v>
      </c>
      <c r="AX157" s="13" t="s">
        <v>83</v>
      </c>
      <c r="AY157" s="255" t="s">
        <v>158</v>
      </c>
    </row>
    <row r="158" s="2" customFormat="1" ht="24.15" customHeight="1">
      <c r="A158" s="37"/>
      <c r="B158" s="38"/>
      <c r="C158" s="226" t="s">
        <v>159</v>
      </c>
      <c r="D158" s="226" t="s">
        <v>161</v>
      </c>
      <c r="E158" s="227" t="s">
        <v>1266</v>
      </c>
      <c r="F158" s="228" t="s">
        <v>1267</v>
      </c>
      <c r="G158" s="229" t="s">
        <v>164</v>
      </c>
      <c r="H158" s="230">
        <v>2.298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165</v>
      </c>
      <c r="AT158" s="238" t="s">
        <v>161</v>
      </c>
      <c r="AU158" s="238" t="s">
        <v>85</v>
      </c>
      <c r="AY158" s="16" t="s">
        <v>158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165</v>
      </c>
      <c r="BM158" s="238" t="s">
        <v>1268</v>
      </c>
    </row>
    <row r="159" s="2" customFormat="1">
      <c r="A159" s="37"/>
      <c r="B159" s="38"/>
      <c r="C159" s="39"/>
      <c r="D159" s="240" t="s">
        <v>167</v>
      </c>
      <c r="E159" s="39"/>
      <c r="F159" s="241" t="s">
        <v>1269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167</v>
      </c>
      <c r="AU159" s="16" t="s">
        <v>85</v>
      </c>
    </row>
    <row r="160" s="13" customFormat="1">
      <c r="A160" s="13"/>
      <c r="B160" s="245"/>
      <c r="C160" s="246"/>
      <c r="D160" s="240" t="s">
        <v>169</v>
      </c>
      <c r="E160" s="247" t="s">
        <v>1</v>
      </c>
      <c r="F160" s="248" t="s">
        <v>1270</v>
      </c>
      <c r="G160" s="246"/>
      <c r="H160" s="249">
        <v>2.298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169</v>
      </c>
      <c r="AU160" s="255" t="s">
        <v>85</v>
      </c>
      <c r="AV160" s="13" t="s">
        <v>85</v>
      </c>
      <c r="AW160" s="13" t="s">
        <v>32</v>
      </c>
      <c r="AX160" s="13" t="s">
        <v>83</v>
      </c>
      <c r="AY160" s="255" t="s">
        <v>158</v>
      </c>
    </row>
    <row r="161" s="2" customFormat="1" ht="24.15" customHeight="1">
      <c r="A161" s="37"/>
      <c r="B161" s="38"/>
      <c r="C161" s="226" t="s">
        <v>196</v>
      </c>
      <c r="D161" s="226" t="s">
        <v>161</v>
      </c>
      <c r="E161" s="227" t="s">
        <v>1271</v>
      </c>
      <c r="F161" s="228" t="s">
        <v>1272</v>
      </c>
      <c r="G161" s="229" t="s">
        <v>164</v>
      </c>
      <c r="H161" s="230">
        <v>3.6800000000000002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165</v>
      </c>
      <c r="AT161" s="238" t="s">
        <v>161</v>
      </c>
      <c r="AU161" s="238" t="s">
        <v>85</v>
      </c>
      <c r="AY161" s="16" t="s">
        <v>158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83</v>
      </c>
      <c r="BK161" s="239">
        <f>ROUND(I161*H161,2)</f>
        <v>0</v>
      </c>
      <c r="BL161" s="16" t="s">
        <v>165</v>
      </c>
      <c r="BM161" s="238" t="s">
        <v>1273</v>
      </c>
    </row>
    <row r="162" s="2" customFormat="1">
      <c r="A162" s="37"/>
      <c r="B162" s="38"/>
      <c r="C162" s="39"/>
      <c r="D162" s="240" t="s">
        <v>167</v>
      </c>
      <c r="E162" s="39"/>
      <c r="F162" s="241" t="s">
        <v>1274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167</v>
      </c>
      <c r="AU162" s="16" t="s">
        <v>85</v>
      </c>
    </row>
    <row r="163" s="13" customFormat="1">
      <c r="A163" s="13"/>
      <c r="B163" s="245"/>
      <c r="C163" s="246"/>
      <c r="D163" s="240" t="s">
        <v>169</v>
      </c>
      <c r="E163" s="247" t="s">
        <v>1</v>
      </c>
      <c r="F163" s="248" t="s">
        <v>1275</v>
      </c>
      <c r="G163" s="246"/>
      <c r="H163" s="249">
        <v>3.6800000000000002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169</v>
      </c>
      <c r="AU163" s="255" t="s">
        <v>85</v>
      </c>
      <c r="AV163" s="13" t="s">
        <v>85</v>
      </c>
      <c r="AW163" s="13" t="s">
        <v>32</v>
      </c>
      <c r="AX163" s="13" t="s">
        <v>83</v>
      </c>
      <c r="AY163" s="255" t="s">
        <v>158</v>
      </c>
    </row>
    <row r="164" s="2" customFormat="1" ht="16.5" customHeight="1">
      <c r="A164" s="37"/>
      <c r="B164" s="38"/>
      <c r="C164" s="257" t="s">
        <v>201</v>
      </c>
      <c r="D164" s="257" t="s">
        <v>249</v>
      </c>
      <c r="E164" s="258" t="s">
        <v>1276</v>
      </c>
      <c r="F164" s="259" t="s">
        <v>1277</v>
      </c>
      <c r="G164" s="260" t="s">
        <v>192</v>
      </c>
      <c r="H164" s="261">
        <v>7.3600000000000003</v>
      </c>
      <c r="I164" s="262"/>
      <c r="J164" s="263">
        <f>ROUND(I164*H164,2)</f>
        <v>0</v>
      </c>
      <c r="K164" s="264"/>
      <c r="L164" s="265"/>
      <c r="M164" s="266" t="s">
        <v>1</v>
      </c>
      <c r="N164" s="267" t="s">
        <v>41</v>
      </c>
      <c r="O164" s="90"/>
      <c r="P164" s="236">
        <f>O164*H164</f>
        <v>0</v>
      </c>
      <c r="Q164" s="236">
        <v>1</v>
      </c>
      <c r="R164" s="236">
        <f>Q164*H164</f>
        <v>7.3600000000000003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201</v>
      </c>
      <c r="AT164" s="238" t="s">
        <v>249</v>
      </c>
      <c r="AU164" s="238" t="s">
        <v>85</v>
      </c>
      <c r="AY164" s="16" t="s">
        <v>158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165</v>
      </c>
      <c r="BM164" s="238" t="s">
        <v>1278</v>
      </c>
    </row>
    <row r="165" s="2" customFormat="1">
      <c r="A165" s="37"/>
      <c r="B165" s="38"/>
      <c r="C165" s="39"/>
      <c r="D165" s="240" t="s">
        <v>167</v>
      </c>
      <c r="E165" s="39"/>
      <c r="F165" s="241" t="s">
        <v>1277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167</v>
      </c>
      <c r="AU165" s="16" t="s">
        <v>85</v>
      </c>
    </row>
    <row r="166" s="13" customFormat="1">
      <c r="A166" s="13"/>
      <c r="B166" s="245"/>
      <c r="C166" s="246"/>
      <c r="D166" s="240" t="s">
        <v>169</v>
      </c>
      <c r="E166" s="246"/>
      <c r="F166" s="248" t="s">
        <v>1279</v>
      </c>
      <c r="G166" s="246"/>
      <c r="H166" s="249">
        <v>7.3600000000000003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169</v>
      </c>
      <c r="AU166" s="255" t="s">
        <v>85</v>
      </c>
      <c r="AV166" s="13" t="s">
        <v>85</v>
      </c>
      <c r="AW166" s="13" t="s">
        <v>4</v>
      </c>
      <c r="AX166" s="13" t="s">
        <v>83</v>
      </c>
      <c r="AY166" s="255" t="s">
        <v>158</v>
      </c>
    </row>
    <row r="167" s="12" customFormat="1" ht="22.8" customHeight="1">
      <c r="A167" s="12"/>
      <c r="B167" s="210"/>
      <c r="C167" s="211"/>
      <c r="D167" s="212" t="s">
        <v>75</v>
      </c>
      <c r="E167" s="224" t="s">
        <v>177</v>
      </c>
      <c r="F167" s="224" t="s">
        <v>1280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SUM(P168:P182)</f>
        <v>0</v>
      </c>
      <c r="Q167" s="218"/>
      <c r="R167" s="219">
        <f>SUM(R168:R182)</f>
        <v>4.7232015000000001</v>
      </c>
      <c r="S167" s="218"/>
      <c r="T167" s="220">
        <f>SUM(T168:T182)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83</v>
      </c>
      <c r="AT167" s="222" t="s">
        <v>75</v>
      </c>
      <c r="AU167" s="222" t="s">
        <v>83</v>
      </c>
      <c r="AY167" s="221" t="s">
        <v>158</v>
      </c>
      <c r="BK167" s="223">
        <f>SUM(BK168:BK182)</f>
        <v>0</v>
      </c>
    </row>
    <row r="168" s="2" customFormat="1" ht="24.15" customHeight="1">
      <c r="A168" s="37"/>
      <c r="B168" s="38"/>
      <c r="C168" s="226" t="s">
        <v>175</v>
      </c>
      <c r="D168" s="226" t="s">
        <v>161</v>
      </c>
      <c r="E168" s="227" t="s">
        <v>1281</v>
      </c>
      <c r="F168" s="228" t="s">
        <v>1282</v>
      </c>
      <c r="G168" s="229" t="s">
        <v>164</v>
      </c>
      <c r="H168" s="230">
        <v>0.36899999999999999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1.8775</v>
      </c>
      <c r="R168" s="236">
        <f>Q168*H168</f>
        <v>0.69279749999999996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165</v>
      </c>
      <c r="AT168" s="238" t="s">
        <v>161</v>
      </c>
      <c r="AU168" s="238" t="s">
        <v>85</v>
      </c>
      <c r="AY168" s="16" t="s">
        <v>158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83</v>
      </c>
      <c r="BK168" s="239">
        <f>ROUND(I168*H168,2)</f>
        <v>0</v>
      </c>
      <c r="BL168" s="16" t="s">
        <v>165</v>
      </c>
      <c r="BM168" s="238" t="s">
        <v>1283</v>
      </c>
    </row>
    <row r="169" s="2" customFormat="1">
      <c r="A169" s="37"/>
      <c r="B169" s="38"/>
      <c r="C169" s="39"/>
      <c r="D169" s="240" t="s">
        <v>167</v>
      </c>
      <c r="E169" s="39"/>
      <c r="F169" s="241" t="s">
        <v>1284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167</v>
      </c>
      <c r="AU169" s="16" t="s">
        <v>85</v>
      </c>
    </row>
    <row r="170" s="13" customFormat="1">
      <c r="A170" s="13"/>
      <c r="B170" s="245"/>
      <c r="C170" s="246"/>
      <c r="D170" s="240" t="s">
        <v>169</v>
      </c>
      <c r="E170" s="247" t="s">
        <v>1</v>
      </c>
      <c r="F170" s="248" t="s">
        <v>1285</v>
      </c>
      <c r="G170" s="246"/>
      <c r="H170" s="249">
        <v>0.28799999999999998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5" t="s">
        <v>169</v>
      </c>
      <c r="AU170" s="255" t="s">
        <v>85</v>
      </c>
      <c r="AV170" s="13" t="s">
        <v>85</v>
      </c>
      <c r="AW170" s="13" t="s">
        <v>32</v>
      </c>
      <c r="AX170" s="13" t="s">
        <v>76</v>
      </c>
      <c r="AY170" s="255" t="s">
        <v>158</v>
      </c>
    </row>
    <row r="171" s="13" customFormat="1">
      <c r="A171" s="13"/>
      <c r="B171" s="245"/>
      <c r="C171" s="246"/>
      <c r="D171" s="240" t="s">
        <v>169</v>
      </c>
      <c r="E171" s="247" t="s">
        <v>1</v>
      </c>
      <c r="F171" s="248" t="s">
        <v>1286</v>
      </c>
      <c r="G171" s="246"/>
      <c r="H171" s="249">
        <v>0.081000000000000003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169</v>
      </c>
      <c r="AU171" s="255" t="s">
        <v>85</v>
      </c>
      <c r="AV171" s="13" t="s">
        <v>85</v>
      </c>
      <c r="AW171" s="13" t="s">
        <v>32</v>
      </c>
      <c r="AX171" s="13" t="s">
        <v>76</v>
      </c>
      <c r="AY171" s="255" t="s">
        <v>158</v>
      </c>
    </row>
    <row r="172" s="14" customFormat="1">
      <c r="A172" s="14"/>
      <c r="B172" s="272"/>
      <c r="C172" s="273"/>
      <c r="D172" s="240" t="s">
        <v>169</v>
      </c>
      <c r="E172" s="274" t="s">
        <v>1</v>
      </c>
      <c r="F172" s="275" t="s">
        <v>1246</v>
      </c>
      <c r="G172" s="273"/>
      <c r="H172" s="276">
        <v>0.36899999999999999</v>
      </c>
      <c r="I172" s="277"/>
      <c r="J172" s="273"/>
      <c r="K172" s="273"/>
      <c r="L172" s="278"/>
      <c r="M172" s="279"/>
      <c r="N172" s="280"/>
      <c r="O172" s="280"/>
      <c r="P172" s="280"/>
      <c r="Q172" s="280"/>
      <c r="R172" s="280"/>
      <c r="S172" s="280"/>
      <c r="T172" s="28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2" t="s">
        <v>169</v>
      </c>
      <c r="AU172" s="282" t="s">
        <v>85</v>
      </c>
      <c r="AV172" s="14" t="s">
        <v>165</v>
      </c>
      <c r="AW172" s="14" t="s">
        <v>32</v>
      </c>
      <c r="AX172" s="14" t="s">
        <v>83</v>
      </c>
      <c r="AY172" s="282" t="s">
        <v>158</v>
      </c>
    </row>
    <row r="173" s="2" customFormat="1" ht="24.15" customHeight="1">
      <c r="A173" s="37"/>
      <c r="B173" s="38"/>
      <c r="C173" s="226" t="s">
        <v>211</v>
      </c>
      <c r="D173" s="226" t="s">
        <v>161</v>
      </c>
      <c r="E173" s="227" t="s">
        <v>1287</v>
      </c>
      <c r="F173" s="228" t="s">
        <v>1288</v>
      </c>
      <c r="G173" s="229" t="s">
        <v>235</v>
      </c>
      <c r="H173" s="230">
        <v>7.9199999999999999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0.23458000000000001</v>
      </c>
      <c r="R173" s="236">
        <f>Q173*H173</f>
        <v>1.8578736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165</v>
      </c>
      <c r="AT173" s="238" t="s">
        <v>161</v>
      </c>
      <c r="AU173" s="238" t="s">
        <v>85</v>
      </c>
      <c r="AY173" s="16" t="s">
        <v>158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83</v>
      </c>
      <c r="BK173" s="239">
        <f>ROUND(I173*H173,2)</f>
        <v>0</v>
      </c>
      <c r="BL173" s="16" t="s">
        <v>165</v>
      </c>
      <c r="BM173" s="238" t="s">
        <v>1289</v>
      </c>
    </row>
    <row r="174" s="2" customFormat="1">
      <c r="A174" s="37"/>
      <c r="B174" s="38"/>
      <c r="C174" s="39"/>
      <c r="D174" s="240" t="s">
        <v>167</v>
      </c>
      <c r="E174" s="39"/>
      <c r="F174" s="241" t="s">
        <v>1290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167</v>
      </c>
      <c r="AU174" s="16" t="s">
        <v>85</v>
      </c>
    </row>
    <row r="175" s="13" customFormat="1">
      <c r="A175" s="13"/>
      <c r="B175" s="245"/>
      <c r="C175" s="246"/>
      <c r="D175" s="240" t="s">
        <v>169</v>
      </c>
      <c r="E175" s="247" t="s">
        <v>1</v>
      </c>
      <c r="F175" s="248" t="s">
        <v>1291</v>
      </c>
      <c r="G175" s="246"/>
      <c r="H175" s="249">
        <v>7.9199999999999999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5" t="s">
        <v>169</v>
      </c>
      <c r="AU175" s="255" t="s">
        <v>85</v>
      </c>
      <c r="AV175" s="13" t="s">
        <v>85</v>
      </c>
      <c r="AW175" s="13" t="s">
        <v>32</v>
      </c>
      <c r="AX175" s="13" t="s">
        <v>76</v>
      </c>
      <c r="AY175" s="255" t="s">
        <v>158</v>
      </c>
    </row>
    <row r="176" s="14" customFormat="1">
      <c r="A176" s="14"/>
      <c r="B176" s="272"/>
      <c r="C176" s="273"/>
      <c r="D176" s="240" t="s">
        <v>169</v>
      </c>
      <c r="E176" s="274" t="s">
        <v>1</v>
      </c>
      <c r="F176" s="275" t="s">
        <v>1246</v>
      </c>
      <c r="G176" s="273"/>
      <c r="H176" s="276">
        <v>7.9199999999999999</v>
      </c>
      <c r="I176" s="277"/>
      <c r="J176" s="273"/>
      <c r="K176" s="273"/>
      <c r="L176" s="278"/>
      <c r="M176" s="279"/>
      <c r="N176" s="280"/>
      <c r="O176" s="280"/>
      <c r="P176" s="280"/>
      <c r="Q176" s="280"/>
      <c r="R176" s="280"/>
      <c r="S176" s="280"/>
      <c r="T176" s="28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2" t="s">
        <v>169</v>
      </c>
      <c r="AU176" s="282" t="s">
        <v>85</v>
      </c>
      <c r="AV176" s="14" t="s">
        <v>165</v>
      </c>
      <c r="AW176" s="14" t="s">
        <v>32</v>
      </c>
      <c r="AX176" s="14" t="s">
        <v>83</v>
      </c>
      <c r="AY176" s="282" t="s">
        <v>158</v>
      </c>
    </row>
    <row r="177" s="2" customFormat="1" ht="21.75" customHeight="1">
      <c r="A177" s="37"/>
      <c r="B177" s="38"/>
      <c r="C177" s="226" t="s">
        <v>216</v>
      </c>
      <c r="D177" s="226" t="s">
        <v>161</v>
      </c>
      <c r="E177" s="227" t="s">
        <v>1292</v>
      </c>
      <c r="F177" s="228" t="s">
        <v>1293</v>
      </c>
      <c r="G177" s="229" t="s">
        <v>235</v>
      </c>
      <c r="H177" s="230">
        <v>2.04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41</v>
      </c>
      <c r="O177" s="90"/>
      <c r="P177" s="236">
        <f>O177*H177</f>
        <v>0</v>
      </c>
      <c r="Q177" s="236">
        <v>0.071999999999999995</v>
      </c>
      <c r="R177" s="236">
        <f>Q177*H177</f>
        <v>0.14687999999999998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165</v>
      </c>
      <c r="AT177" s="238" t="s">
        <v>161</v>
      </c>
      <c r="AU177" s="238" t="s">
        <v>85</v>
      </c>
      <c r="AY177" s="16" t="s">
        <v>158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83</v>
      </c>
      <c r="BK177" s="239">
        <f>ROUND(I177*H177,2)</f>
        <v>0</v>
      </c>
      <c r="BL177" s="16" t="s">
        <v>165</v>
      </c>
      <c r="BM177" s="238" t="s">
        <v>1294</v>
      </c>
    </row>
    <row r="178" s="2" customFormat="1">
      <c r="A178" s="37"/>
      <c r="B178" s="38"/>
      <c r="C178" s="39"/>
      <c r="D178" s="240" t="s">
        <v>167</v>
      </c>
      <c r="E178" s="39"/>
      <c r="F178" s="241" t="s">
        <v>1295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</v>
      </c>
      <c r="AU178" s="16" t="s">
        <v>85</v>
      </c>
    </row>
    <row r="179" s="13" customFormat="1">
      <c r="A179" s="13"/>
      <c r="B179" s="245"/>
      <c r="C179" s="246"/>
      <c r="D179" s="240" t="s">
        <v>169</v>
      </c>
      <c r="E179" s="247" t="s">
        <v>1</v>
      </c>
      <c r="F179" s="248" t="s">
        <v>1296</v>
      </c>
      <c r="G179" s="246"/>
      <c r="H179" s="249">
        <v>2.04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169</v>
      </c>
      <c r="AU179" s="255" t="s">
        <v>85</v>
      </c>
      <c r="AV179" s="13" t="s">
        <v>85</v>
      </c>
      <c r="AW179" s="13" t="s">
        <v>32</v>
      </c>
      <c r="AX179" s="13" t="s">
        <v>83</v>
      </c>
      <c r="AY179" s="255" t="s">
        <v>158</v>
      </c>
    </row>
    <row r="180" s="2" customFormat="1" ht="24.15" customHeight="1">
      <c r="A180" s="37"/>
      <c r="B180" s="38"/>
      <c r="C180" s="226" t="s">
        <v>223</v>
      </c>
      <c r="D180" s="226" t="s">
        <v>161</v>
      </c>
      <c r="E180" s="227" t="s">
        <v>1297</v>
      </c>
      <c r="F180" s="228" t="s">
        <v>1298</v>
      </c>
      <c r="G180" s="229" t="s">
        <v>235</v>
      </c>
      <c r="H180" s="230">
        <v>32.82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0.061719999999999997</v>
      </c>
      <c r="R180" s="236">
        <f>Q180*H180</f>
        <v>2.0256504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165</v>
      </c>
      <c r="AT180" s="238" t="s">
        <v>161</v>
      </c>
      <c r="AU180" s="238" t="s">
        <v>85</v>
      </c>
      <c r="AY180" s="16" t="s">
        <v>158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83</v>
      </c>
      <c r="BK180" s="239">
        <f>ROUND(I180*H180,2)</f>
        <v>0</v>
      </c>
      <c r="BL180" s="16" t="s">
        <v>165</v>
      </c>
      <c r="BM180" s="238" t="s">
        <v>1299</v>
      </c>
    </row>
    <row r="181" s="2" customFormat="1">
      <c r="A181" s="37"/>
      <c r="B181" s="38"/>
      <c r="C181" s="39"/>
      <c r="D181" s="240" t="s">
        <v>167</v>
      </c>
      <c r="E181" s="39"/>
      <c r="F181" s="241" t="s">
        <v>1300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167</v>
      </c>
      <c r="AU181" s="16" t="s">
        <v>85</v>
      </c>
    </row>
    <row r="182" s="13" customFormat="1">
      <c r="A182" s="13"/>
      <c r="B182" s="245"/>
      <c r="C182" s="246"/>
      <c r="D182" s="240" t="s">
        <v>169</v>
      </c>
      <c r="E182" s="247" t="s">
        <v>1</v>
      </c>
      <c r="F182" s="248" t="s">
        <v>1301</v>
      </c>
      <c r="G182" s="246"/>
      <c r="H182" s="249">
        <v>32.82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169</v>
      </c>
      <c r="AU182" s="255" t="s">
        <v>85</v>
      </c>
      <c r="AV182" s="13" t="s">
        <v>85</v>
      </c>
      <c r="AW182" s="13" t="s">
        <v>32</v>
      </c>
      <c r="AX182" s="13" t="s">
        <v>83</v>
      </c>
      <c r="AY182" s="255" t="s">
        <v>158</v>
      </c>
    </row>
    <row r="183" s="12" customFormat="1" ht="22.8" customHeight="1">
      <c r="A183" s="12"/>
      <c r="B183" s="210"/>
      <c r="C183" s="211"/>
      <c r="D183" s="212" t="s">
        <v>75</v>
      </c>
      <c r="E183" s="224" t="s">
        <v>159</v>
      </c>
      <c r="F183" s="224" t="s">
        <v>160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SUM(P184:P262)</f>
        <v>0</v>
      </c>
      <c r="Q183" s="218"/>
      <c r="R183" s="219">
        <f>SUM(R184:R262)</f>
        <v>18.083416719999995</v>
      </c>
      <c r="S183" s="218"/>
      <c r="T183" s="220">
        <f>SUM(T184:T262)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83</v>
      </c>
      <c r="AT183" s="222" t="s">
        <v>75</v>
      </c>
      <c r="AU183" s="222" t="s">
        <v>83</v>
      </c>
      <c r="AY183" s="221" t="s">
        <v>158</v>
      </c>
      <c r="BK183" s="223">
        <f>SUM(BK184:BK262)</f>
        <v>0</v>
      </c>
    </row>
    <row r="184" s="2" customFormat="1" ht="24.15" customHeight="1">
      <c r="A184" s="37"/>
      <c r="B184" s="38"/>
      <c r="C184" s="226" t="s">
        <v>232</v>
      </c>
      <c r="D184" s="226" t="s">
        <v>161</v>
      </c>
      <c r="E184" s="227" t="s">
        <v>1302</v>
      </c>
      <c r="F184" s="228" t="s">
        <v>1303</v>
      </c>
      <c r="G184" s="229" t="s">
        <v>235</v>
      </c>
      <c r="H184" s="230">
        <v>50.049999999999997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0.00025999999999999998</v>
      </c>
      <c r="R184" s="236">
        <f>Q184*H184</f>
        <v>0.013012999999999999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165</v>
      </c>
      <c r="AT184" s="238" t="s">
        <v>161</v>
      </c>
      <c r="AU184" s="238" t="s">
        <v>85</v>
      </c>
      <c r="AY184" s="16" t="s">
        <v>158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83</v>
      </c>
      <c r="BK184" s="239">
        <f>ROUND(I184*H184,2)</f>
        <v>0</v>
      </c>
      <c r="BL184" s="16" t="s">
        <v>165</v>
      </c>
      <c r="BM184" s="238" t="s">
        <v>1304</v>
      </c>
    </row>
    <row r="185" s="2" customFormat="1">
      <c r="A185" s="37"/>
      <c r="B185" s="38"/>
      <c r="C185" s="39"/>
      <c r="D185" s="240" t="s">
        <v>167</v>
      </c>
      <c r="E185" s="39"/>
      <c r="F185" s="241" t="s">
        <v>1305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167</v>
      </c>
      <c r="AU185" s="16" t="s">
        <v>85</v>
      </c>
    </row>
    <row r="186" s="13" customFormat="1">
      <c r="A186" s="13"/>
      <c r="B186" s="245"/>
      <c r="C186" s="246"/>
      <c r="D186" s="240" t="s">
        <v>169</v>
      </c>
      <c r="E186" s="247" t="s">
        <v>1</v>
      </c>
      <c r="F186" s="248" t="s">
        <v>1306</v>
      </c>
      <c r="G186" s="246"/>
      <c r="H186" s="249">
        <v>50.049999999999997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169</v>
      </c>
      <c r="AU186" s="255" t="s">
        <v>85</v>
      </c>
      <c r="AV186" s="13" t="s">
        <v>85</v>
      </c>
      <c r="AW186" s="13" t="s">
        <v>32</v>
      </c>
      <c r="AX186" s="13" t="s">
        <v>83</v>
      </c>
      <c r="AY186" s="255" t="s">
        <v>158</v>
      </c>
    </row>
    <row r="187" s="2" customFormat="1" ht="21.75" customHeight="1">
      <c r="A187" s="37"/>
      <c r="B187" s="38"/>
      <c r="C187" s="226" t="s">
        <v>352</v>
      </c>
      <c r="D187" s="226" t="s">
        <v>161</v>
      </c>
      <c r="E187" s="227" t="s">
        <v>1307</v>
      </c>
      <c r="F187" s="228" t="s">
        <v>1308</v>
      </c>
      <c r="G187" s="229" t="s">
        <v>235</v>
      </c>
      <c r="H187" s="230">
        <v>5.9500000000000002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0.040000000000000001</v>
      </c>
      <c r="R187" s="236">
        <f>Q187*H187</f>
        <v>0.23800000000000002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165</v>
      </c>
      <c r="AT187" s="238" t="s">
        <v>161</v>
      </c>
      <c r="AU187" s="238" t="s">
        <v>85</v>
      </c>
      <c r="AY187" s="16" t="s">
        <v>158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83</v>
      </c>
      <c r="BK187" s="239">
        <f>ROUND(I187*H187,2)</f>
        <v>0</v>
      </c>
      <c r="BL187" s="16" t="s">
        <v>165</v>
      </c>
      <c r="BM187" s="238" t="s">
        <v>1309</v>
      </c>
    </row>
    <row r="188" s="2" customFormat="1">
      <c r="A188" s="37"/>
      <c r="B188" s="38"/>
      <c r="C188" s="39"/>
      <c r="D188" s="240" t="s">
        <v>167</v>
      </c>
      <c r="E188" s="39"/>
      <c r="F188" s="241" t="s">
        <v>1310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167</v>
      </c>
      <c r="AU188" s="16" t="s">
        <v>85</v>
      </c>
    </row>
    <row r="189" s="13" customFormat="1">
      <c r="A189" s="13"/>
      <c r="B189" s="245"/>
      <c r="C189" s="246"/>
      <c r="D189" s="240" t="s">
        <v>169</v>
      </c>
      <c r="E189" s="247" t="s">
        <v>1</v>
      </c>
      <c r="F189" s="248" t="s">
        <v>1311</v>
      </c>
      <c r="G189" s="246"/>
      <c r="H189" s="249">
        <v>5.9500000000000002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169</v>
      </c>
      <c r="AU189" s="255" t="s">
        <v>85</v>
      </c>
      <c r="AV189" s="13" t="s">
        <v>85</v>
      </c>
      <c r="AW189" s="13" t="s">
        <v>32</v>
      </c>
      <c r="AX189" s="13" t="s">
        <v>83</v>
      </c>
      <c r="AY189" s="255" t="s">
        <v>158</v>
      </c>
    </row>
    <row r="190" s="2" customFormat="1" ht="24.15" customHeight="1">
      <c r="A190" s="37"/>
      <c r="B190" s="38"/>
      <c r="C190" s="226" t="s">
        <v>8</v>
      </c>
      <c r="D190" s="226" t="s">
        <v>161</v>
      </c>
      <c r="E190" s="227" t="s">
        <v>1312</v>
      </c>
      <c r="F190" s="228" t="s">
        <v>1313</v>
      </c>
      <c r="G190" s="229" t="s">
        <v>235</v>
      </c>
      <c r="H190" s="230">
        <v>50.049999999999997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41</v>
      </c>
      <c r="O190" s="90"/>
      <c r="P190" s="236">
        <f>O190*H190</f>
        <v>0</v>
      </c>
      <c r="Q190" s="236">
        <v>0.0040000000000000001</v>
      </c>
      <c r="R190" s="236">
        <f>Q190*H190</f>
        <v>0.20019999999999999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165</v>
      </c>
      <c r="AT190" s="238" t="s">
        <v>161</v>
      </c>
      <c r="AU190" s="238" t="s">
        <v>85</v>
      </c>
      <c r="AY190" s="16" t="s">
        <v>158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83</v>
      </c>
      <c r="BK190" s="239">
        <f>ROUND(I190*H190,2)</f>
        <v>0</v>
      </c>
      <c r="BL190" s="16" t="s">
        <v>165</v>
      </c>
      <c r="BM190" s="238" t="s">
        <v>1314</v>
      </c>
    </row>
    <row r="191" s="2" customFormat="1">
      <c r="A191" s="37"/>
      <c r="B191" s="38"/>
      <c r="C191" s="39"/>
      <c r="D191" s="240" t="s">
        <v>167</v>
      </c>
      <c r="E191" s="39"/>
      <c r="F191" s="241" t="s">
        <v>1315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167</v>
      </c>
      <c r="AU191" s="16" t="s">
        <v>85</v>
      </c>
    </row>
    <row r="192" s="2" customFormat="1" ht="24.15" customHeight="1">
      <c r="A192" s="37"/>
      <c r="B192" s="38"/>
      <c r="C192" s="226" t="s">
        <v>236</v>
      </c>
      <c r="D192" s="226" t="s">
        <v>161</v>
      </c>
      <c r="E192" s="227" t="s">
        <v>1316</v>
      </c>
      <c r="F192" s="228" t="s">
        <v>1317</v>
      </c>
      <c r="G192" s="229" t="s">
        <v>362</v>
      </c>
      <c r="H192" s="230">
        <v>8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0.0035999999999999999</v>
      </c>
      <c r="R192" s="236">
        <f>Q192*H192</f>
        <v>0.028799999999999999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165</v>
      </c>
      <c r="AT192" s="238" t="s">
        <v>161</v>
      </c>
      <c r="AU192" s="238" t="s">
        <v>85</v>
      </c>
      <c r="AY192" s="16" t="s">
        <v>158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83</v>
      </c>
      <c r="BK192" s="239">
        <f>ROUND(I192*H192,2)</f>
        <v>0</v>
      </c>
      <c r="BL192" s="16" t="s">
        <v>165</v>
      </c>
      <c r="BM192" s="238" t="s">
        <v>1318</v>
      </c>
    </row>
    <row r="193" s="2" customFormat="1">
      <c r="A193" s="37"/>
      <c r="B193" s="38"/>
      <c r="C193" s="39"/>
      <c r="D193" s="240" t="s">
        <v>167</v>
      </c>
      <c r="E193" s="39"/>
      <c r="F193" s="241" t="s">
        <v>1319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167</v>
      </c>
      <c r="AU193" s="16" t="s">
        <v>85</v>
      </c>
    </row>
    <row r="194" s="2" customFormat="1" ht="24.15" customHeight="1">
      <c r="A194" s="37"/>
      <c r="B194" s="38"/>
      <c r="C194" s="226" t="s">
        <v>255</v>
      </c>
      <c r="D194" s="226" t="s">
        <v>161</v>
      </c>
      <c r="E194" s="227" t="s">
        <v>1320</v>
      </c>
      <c r="F194" s="228" t="s">
        <v>1321</v>
      </c>
      <c r="G194" s="229" t="s">
        <v>362</v>
      </c>
      <c r="H194" s="230">
        <v>3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0.040599999999999997</v>
      </c>
      <c r="R194" s="236">
        <f>Q194*H194</f>
        <v>0.12179999999999999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165</v>
      </c>
      <c r="AT194" s="238" t="s">
        <v>161</v>
      </c>
      <c r="AU194" s="238" t="s">
        <v>85</v>
      </c>
      <c r="AY194" s="16" t="s">
        <v>158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83</v>
      </c>
      <c r="BK194" s="239">
        <f>ROUND(I194*H194,2)</f>
        <v>0</v>
      </c>
      <c r="BL194" s="16" t="s">
        <v>165</v>
      </c>
      <c r="BM194" s="238" t="s">
        <v>1322</v>
      </c>
    </row>
    <row r="195" s="2" customFormat="1">
      <c r="A195" s="37"/>
      <c r="B195" s="38"/>
      <c r="C195" s="39"/>
      <c r="D195" s="240" t="s">
        <v>167</v>
      </c>
      <c r="E195" s="39"/>
      <c r="F195" s="241" t="s">
        <v>1323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167</v>
      </c>
      <c r="AU195" s="16" t="s">
        <v>85</v>
      </c>
    </row>
    <row r="196" s="2" customFormat="1" ht="24.15" customHeight="1">
      <c r="A196" s="37"/>
      <c r="B196" s="38"/>
      <c r="C196" s="226" t="s">
        <v>262</v>
      </c>
      <c r="D196" s="226" t="s">
        <v>161</v>
      </c>
      <c r="E196" s="227" t="s">
        <v>1324</v>
      </c>
      <c r="F196" s="228" t="s">
        <v>1325</v>
      </c>
      <c r="G196" s="229" t="s">
        <v>235</v>
      </c>
      <c r="H196" s="230">
        <v>59.607999999999997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0.00020000000000000001</v>
      </c>
      <c r="R196" s="236">
        <f>Q196*H196</f>
        <v>0.011921599999999999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165</v>
      </c>
      <c r="AT196" s="238" t="s">
        <v>161</v>
      </c>
      <c r="AU196" s="238" t="s">
        <v>85</v>
      </c>
      <c r="AY196" s="16" t="s">
        <v>158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83</v>
      </c>
      <c r="BK196" s="239">
        <f>ROUND(I196*H196,2)</f>
        <v>0</v>
      </c>
      <c r="BL196" s="16" t="s">
        <v>165</v>
      </c>
      <c r="BM196" s="238" t="s">
        <v>1326</v>
      </c>
    </row>
    <row r="197" s="2" customFormat="1">
      <c r="A197" s="37"/>
      <c r="B197" s="38"/>
      <c r="C197" s="39"/>
      <c r="D197" s="240" t="s">
        <v>167</v>
      </c>
      <c r="E197" s="39"/>
      <c r="F197" s="241" t="s">
        <v>1327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167</v>
      </c>
      <c r="AU197" s="16" t="s">
        <v>85</v>
      </c>
    </row>
    <row r="198" s="2" customFormat="1" ht="24.15" customHeight="1">
      <c r="A198" s="37"/>
      <c r="B198" s="38"/>
      <c r="C198" s="226" t="s">
        <v>268</v>
      </c>
      <c r="D198" s="226" t="s">
        <v>161</v>
      </c>
      <c r="E198" s="227" t="s">
        <v>1328</v>
      </c>
      <c r="F198" s="228" t="s">
        <v>1329</v>
      </c>
      <c r="G198" s="229" t="s">
        <v>235</v>
      </c>
      <c r="H198" s="230">
        <v>41.223999999999997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0.0073499999999999998</v>
      </c>
      <c r="R198" s="236">
        <f>Q198*H198</f>
        <v>0.30299639999999994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165</v>
      </c>
      <c r="AT198" s="238" t="s">
        <v>161</v>
      </c>
      <c r="AU198" s="238" t="s">
        <v>85</v>
      </c>
      <c r="AY198" s="16" t="s">
        <v>158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83</v>
      </c>
      <c r="BK198" s="239">
        <f>ROUND(I198*H198,2)</f>
        <v>0</v>
      </c>
      <c r="BL198" s="16" t="s">
        <v>165</v>
      </c>
      <c r="BM198" s="238" t="s">
        <v>1330</v>
      </c>
    </row>
    <row r="199" s="2" customFormat="1">
      <c r="A199" s="37"/>
      <c r="B199" s="38"/>
      <c r="C199" s="39"/>
      <c r="D199" s="240" t="s">
        <v>167</v>
      </c>
      <c r="E199" s="39"/>
      <c r="F199" s="241" t="s">
        <v>1331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167</v>
      </c>
      <c r="AU199" s="16" t="s">
        <v>85</v>
      </c>
    </row>
    <row r="200" s="13" customFormat="1">
      <c r="A200" s="13"/>
      <c r="B200" s="245"/>
      <c r="C200" s="246"/>
      <c r="D200" s="240" t="s">
        <v>169</v>
      </c>
      <c r="E200" s="247" t="s">
        <v>1</v>
      </c>
      <c r="F200" s="248" t="s">
        <v>1332</v>
      </c>
      <c r="G200" s="246"/>
      <c r="H200" s="249">
        <v>41.223999999999997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5" t="s">
        <v>169</v>
      </c>
      <c r="AU200" s="255" t="s">
        <v>85</v>
      </c>
      <c r="AV200" s="13" t="s">
        <v>85</v>
      </c>
      <c r="AW200" s="13" t="s">
        <v>32</v>
      </c>
      <c r="AX200" s="13" t="s">
        <v>83</v>
      </c>
      <c r="AY200" s="255" t="s">
        <v>158</v>
      </c>
    </row>
    <row r="201" s="2" customFormat="1" ht="24.15" customHeight="1">
      <c r="A201" s="37"/>
      <c r="B201" s="38"/>
      <c r="C201" s="226" t="s">
        <v>273</v>
      </c>
      <c r="D201" s="226" t="s">
        <v>161</v>
      </c>
      <c r="E201" s="227" t="s">
        <v>1333</v>
      </c>
      <c r="F201" s="228" t="s">
        <v>1334</v>
      </c>
      <c r="G201" s="229" t="s">
        <v>235</v>
      </c>
      <c r="H201" s="230">
        <v>59.607999999999997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0.00025999999999999998</v>
      </c>
      <c r="R201" s="236">
        <f>Q201*H201</f>
        <v>0.015498079999999997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165</v>
      </c>
      <c r="AT201" s="238" t="s">
        <v>161</v>
      </c>
      <c r="AU201" s="238" t="s">
        <v>85</v>
      </c>
      <c r="AY201" s="16" t="s">
        <v>158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83</v>
      </c>
      <c r="BK201" s="239">
        <f>ROUND(I201*H201,2)</f>
        <v>0</v>
      </c>
      <c r="BL201" s="16" t="s">
        <v>165</v>
      </c>
      <c r="BM201" s="238" t="s">
        <v>1335</v>
      </c>
    </row>
    <row r="202" s="2" customFormat="1">
      <c r="A202" s="37"/>
      <c r="B202" s="38"/>
      <c r="C202" s="39"/>
      <c r="D202" s="240" t="s">
        <v>167</v>
      </c>
      <c r="E202" s="39"/>
      <c r="F202" s="241" t="s">
        <v>1336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167</v>
      </c>
      <c r="AU202" s="16" t="s">
        <v>85</v>
      </c>
    </row>
    <row r="203" s="13" customFormat="1">
      <c r="A203" s="13"/>
      <c r="B203" s="245"/>
      <c r="C203" s="246"/>
      <c r="D203" s="240" t="s">
        <v>169</v>
      </c>
      <c r="E203" s="247" t="s">
        <v>1</v>
      </c>
      <c r="F203" s="248" t="s">
        <v>1337</v>
      </c>
      <c r="G203" s="246"/>
      <c r="H203" s="249">
        <v>20.268000000000001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169</v>
      </c>
      <c r="AU203" s="255" t="s">
        <v>85</v>
      </c>
      <c r="AV203" s="13" t="s">
        <v>85</v>
      </c>
      <c r="AW203" s="13" t="s">
        <v>32</v>
      </c>
      <c r="AX203" s="13" t="s">
        <v>76</v>
      </c>
      <c r="AY203" s="255" t="s">
        <v>158</v>
      </c>
    </row>
    <row r="204" s="13" customFormat="1">
      <c r="A204" s="13"/>
      <c r="B204" s="245"/>
      <c r="C204" s="246"/>
      <c r="D204" s="240" t="s">
        <v>169</v>
      </c>
      <c r="E204" s="247" t="s">
        <v>1</v>
      </c>
      <c r="F204" s="248" t="s">
        <v>1338</v>
      </c>
      <c r="G204" s="246"/>
      <c r="H204" s="249">
        <v>25.120000000000001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169</v>
      </c>
      <c r="AU204" s="255" t="s">
        <v>85</v>
      </c>
      <c r="AV204" s="13" t="s">
        <v>85</v>
      </c>
      <c r="AW204" s="13" t="s">
        <v>32</v>
      </c>
      <c r="AX204" s="13" t="s">
        <v>76</v>
      </c>
      <c r="AY204" s="255" t="s">
        <v>158</v>
      </c>
    </row>
    <row r="205" s="13" customFormat="1">
      <c r="A205" s="13"/>
      <c r="B205" s="245"/>
      <c r="C205" s="246"/>
      <c r="D205" s="240" t="s">
        <v>169</v>
      </c>
      <c r="E205" s="247" t="s">
        <v>1</v>
      </c>
      <c r="F205" s="248" t="s">
        <v>1339</v>
      </c>
      <c r="G205" s="246"/>
      <c r="H205" s="249">
        <v>14.220000000000001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169</v>
      </c>
      <c r="AU205" s="255" t="s">
        <v>85</v>
      </c>
      <c r="AV205" s="13" t="s">
        <v>85</v>
      </c>
      <c r="AW205" s="13" t="s">
        <v>32</v>
      </c>
      <c r="AX205" s="13" t="s">
        <v>76</v>
      </c>
      <c r="AY205" s="255" t="s">
        <v>158</v>
      </c>
    </row>
    <row r="206" s="14" customFormat="1">
      <c r="A206" s="14"/>
      <c r="B206" s="272"/>
      <c r="C206" s="273"/>
      <c r="D206" s="240" t="s">
        <v>169</v>
      </c>
      <c r="E206" s="274" t="s">
        <v>1</v>
      </c>
      <c r="F206" s="275" t="s">
        <v>1246</v>
      </c>
      <c r="G206" s="273"/>
      <c r="H206" s="276">
        <v>59.607999999999997</v>
      </c>
      <c r="I206" s="277"/>
      <c r="J206" s="273"/>
      <c r="K206" s="273"/>
      <c r="L206" s="278"/>
      <c r="M206" s="279"/>
      <c r="N206" s="280"/>
      <c r="O206" s="280"/>
      <c r="P206" s="280"/>
      <c r="Q206" s="280"/>
      <c r="R206" s="280"/>
      <c r="S206" s="280"/>
      <c r="T206" s="28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2" t="s">
        <v>169</v>
      </c>
      <c r="AU206" s="282" t="s">
        <v>85</v>
      </c>
      <c r="AV206" s="14" t="s">
        <v>165</v>
      </c>
      <c r="AW206" s="14" t="s">
        <v>32</v>
      </c>
      <c r="AX206" s="14" t="s">
        <v>83</v>
      </c>
      <c r="AY206" s="282" t="s">
        <v>158</v>
      </c>
    </row>
    <row r="207" s="2" customFormat="1" ht="21.75" customHeight="1">
      <c r="A207" s="37"/>
      <c r="B207" s="38"/>
      <c r="C207" s="226" t="s">
        <v>7</v>
      </c>
      <c r="D207" s="226" t="s">
        <v>161</v>
      </c>
      <c r="E207" s="227" t="s">
        <v>1340</v>
      </c>
      <c r="F207" s="228" t="s">
        <v>1341</v>
      </c>
      <c r="G207" s="229" t="s">
        <v>235</v>
      </c>
      <c r="H207" s="230">
        <v>8.75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0.040000000000000001</v>
      </c>
      <c r="R207" s="236">
        <f>Q207*H207</f>
        <v>0.35000000000000003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165</v>
      </c>
      <c r="AT207" s="238" t="s">
        <v>161</v>
      </c>
      <c r="AU207" s="238" t="s">
        <v>85</v>
      </c>
      <c r="AY207" s="16" t="s">
        <v>158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83</v>
      </c>
      <c r="BK207" s="239">
        <f>ROUND(I207*H207,2)</f>
        <v>0</v>
      </c>
      <c r="BL207" s="16" t="s">
        <v>165</v>
      </c>
      <c r="BM207" s="238" t="s">
        <v>1342</v>
      </c>
    </row>
    <row r="208" s="2" customFormat="1">
      <c r="A208" s="37"/>
      <c r="B208" s="38"/>
      <c r="C208" s="39"/>
      <c r="D208" s="240" t="s">
        <v>167</v>
      </c>
      <c r="E208" s="39"/>
      <c r="F208" s="241" t="s">
        <v>1343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167</v>
      </c>
      <c r="AU208" s="16" t="s">
        <v>85</v>
      </c>
    </row>
    <row r="209" s="13" customFormat="1">
      <c r="A209" s="13"/>
      <c r="B209" s="245"/>
      <c r="C209" s="246"/>
      <c r="D209" s="240" t="s">
        <v>169</v>
      </c>
      <c r="E209" s="247" t="s">
        <v>1</v>
      </c>
      <c r="F209" s="248" t="s">
        <v>1344</v>
      </c>
      <c r="G209" s="246"/>
      <c r="H209" s="249">
        <v>8.75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169</v>
      </c>
      <c r="AU209" s="255" t="s">
        <v>85</v>
      </c>
      <c r="AV209" s="13" t="s">
        <v>85</v>
      </c>
      <c r="AW209" s="13" t="s">
        <v>32</v>
      </c>
      <c r="AX209" s="13" t="s">
        <v>83</v>
      </c>
      <c r="AY209" s="255" t="s">
        <v>158</v>
      </c>
    </row>
    <row r="210" s="2" customFormat="1" ht="24.15" customHeight="1">
      <c r="A210" s="37"/>
      <c r="B210" s="38"/>
      <c r="C210" s="226" t="s">
        <v>283</v>
      </c>
      <c r="D210" s="226" t="s">
        <v>161</v>
      </c>
      <c r="E210" s="227" t="s">
        <v>1345</v>
      </c>
      <c r="F210" s="228" t="s">
        <v>1346</v>
      </c>
      <c r="G210" s="229" t="s">
        <v>235</v>
      </c>
      <c r="H210" s="230">
        <v>44.023000000000003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41</v>
      </c>
      <c r="O210" s="90"/>
      <c r="P210" s="236">
        <f>O210*H210</f>
        <v>0</v>
      </c>
      <c r="Q210" s="236">
        <v>0.0040000000000000001</v>
      </c>
      <c r="R210" s="236">
        <f>Q210*H210</f>
        <v>0.17609200000000003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165</v>
      </c>
      <c r="AT210" s="238" t="s">
        <v>161</v>
      </c>
      <c r="AU210" s="238" t="s">
        <v>85</v>
      </c>
      <c r="AY210" s="16" t="s">
        <v>158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83</v>
      </c>
      <c r="BK210" s="239">
        <f>ROUND(I210*H210,2)</f>
        <v>0</v>
      </c>
      <c r="BL210" s="16" t="s">
        <v>165</v>
      </c>
      <c r="BM210" s="238" t="s">
        <v>1347</v>
      </c>
    </row>
    <row r="211" s="2" customFormat="1">
      <c r="A211" s="37"/>
      <c r="B211" s="38"/>
      <c r="C211" s="39"/>
      <c r="D211" s="240" t="s">
        <v>167</v>
      </c>
      <c r="E211" s="39"/>
      <c r="F211" s="241" t="s">
        <v>1348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167</v>
      </c>
      <c r="AU211" s="16" t="s">
        <v>85</v>
      </c>
    </row>
    <row r="212" s="13" customFormat="1">
      <c r="A212" s="13"/>
      <c r="B212" s="245"/>
      <c r="C212" s="246"/>
      <c r="D212" s="240" t="s">
        <v>169</v>
      </c>
      <c r="E212" s="247" t="s">
        <v>1</v>
      </c>
      <c r="F212" s="248" t="s">
        <v>1349</v>
      </c>
      <c r="G212" s="246"/>
      <c r="H212" s="249">
        <v>16.983000000000001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169</v>
      </c>
      <c r="AU212" s="255" t="s">
        <v>85</v>
      </c>
      <c r="AV212" s="13" t="s">
        <v>85</v>
      </c>
      <c r="AW212" s="13" t="s">
        <v>32</v>
      </c>
      <c r="AX212" s="13" t="s">
        <v>76</v>
      </c>
      <c r="AY212" s="255" t="s">
        <v>158</v>
      </c>
    </row>
    <row r="213" s="13" customFormat="1">
      <c r="A213" s="13"/>
      <c r="B213" s="245"/>
      <c r="C213" s="246"/>
      <c r="D213" s="240" t="s">
        <v>169</v>
      </c>
      <c r="E213" s="247" t="s">
        <v>1</v>
      </c>
      <c r="F213" s="248" t="s">
        <v>1350</v>
      </c>
      <c r="G213" s="246"/>
      <c r="H213" s="249">
        <v>20.02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169</v>
      </c>
      <c r="AU213" s="255" t="s">
        <v>85</v>
      </c>
      <c r="AV213" s="13" t="s">
        <v>85</v>
      </c>
      <c r="AW213" s="13" t="s">
        <v>32</v>
      </c>
      <c r="AX213" s="13" t="s">
        <v>76</v>
      </c>
      <c r="AY213" s="255" t="s">
        <v>158</v>
      </c>
    </row>
    <row r="214" s="13" customFormat="1">
      <c r="A214" s="13"/>
      <c r="B214" s="245"/>
      <c r="C214" s="246"/>
      <c r="D214" s="240" t="s">
        <v>169</v>
      </c>
      <c r="E214" s="247" t="s">
        <v>1</v>
      </c>
      <c r="F214" s="248" t="s">
        <v>1351</v>
      </c>
      <c r="G214" s="246"/>
      <c r="H214" s="249">
        <v>7.0199999999999996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169</v>
      </c>
      <c r="AU214" s="255" t="s">
        <v>85</v>
      </c>
      <c r="AV214" s="13" t="s">
        <v>85</v>
      </c>
      <c r="AW214" s="13" t="s">
        <v>32</v>
      </c>
      <c r="AX214" s="13" t="s">
        <v>76</v>
      </c>
      <c r="AY214" s="255" t="s">
        <v>158</v>
      </c>
    </row>
    <row r="215" s="14" customFormat="1">
      <c r="A215" s="14"/>
      <c r="B215" s="272"/>
      <c r="C215" s="273"/>
      <c r="D215" s="240" t="s">
        <v>169</v>
      </c>
      <c r="E215" s="274" t="s">
        <v>1</v>
      </c>
      <c r="F215" s="275" t="s">
        <v>1246</v>
      </c>
      <c r="G215" s="273"/>
      <c r="H215" s="276">
        <v>44.023000000000003</v>
      </c>
      <c r="I215" s="277"/>
      <c r="J215" s="273"/>
      <c r="K215" s="273"/>
      <c r="L215" s="278"/>
      <c r="M215" s="279"/>
      <c r="N215" s="280"/>
      <c r="O215" s="280"/>
      <c r="P215" s="280"/>
      <c r="Q215" s="280"/>
      <c r="R215" s="280"/>
      <c r="S215" s="280"/>
      <c r="T215" s="28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2" t="s">
        <v>169</v>
      </c>
      <c r="AU215" s="282" t="s">
        <v>85</v>
      </c>
      <c r="AV215" s="14" t="s">
        <v>165</v>
      </c>
      <c r="AW215" s="14" t="s">
        <v>32</v>
      </c>
      <c r="AX215" s="14" t="s">
        <v>83</v>
      </c>
      <c r="AY215" s="282" t="s">
        <v>158</v>
      </c>
    </row>
    <row r="216" s="2" customFormat="1" ht="24.15" customHeight="1">
      <c r="A216" s="37"/>
      <c r="B216" s="38"/>
      <c r="C216" s="226" t="s">
        <v>288</v>
      </c>
      <c r="D216" s="226" t="s">
        <v>161</v>
      </c>
      <c r="E216" s="227" t="s">
        <v>1352</v>
      </c>
      <c r="F216" s="228" t="s">
        <v>1353</v>
      </c>
      <c r="G216" s="229" t="s">
        <v>362</v>
      </c>
      <c r="H216" s="230">
        <v>4</v>
      </c>
      <c r="I216" s="231"/>
      <c r="J216" s="232">
        <f>ROUND(I216*H216,2)</f>
        <v>0</v>
      </c>
      <c r="K216" s="233"/>
      <c r="L216" s="43"/>
      <c r="M216" s="234" t="s">
        <v>1</v>
      </c>
      <c r="N216" s="235" t="s">
        <v>41</v>
      </c>
      <c r="O216" s="90"/>
      <c r="P216" s="236">
        <f>O216*H216</f>
        <v>0</v>
      </c>
      <c r="Q216" s="236">
        <v>0.01</v>
      </c>
      <c r="R216" s="236">
        <f>Q216*H216</f>
        <v>0.040000000000000001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165</v>
      </c>
      <c r="AT216" s="238" t="s">
        <v>161</v>
      </c>
      <c r="AU216" s="238" t="s">
        <v>85</v>
      </c>
      <c r="AY216" s="16" t="s">
        <v>158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83</v>
      </c>
      <c r="BK216" s="239">
        <f>ROUND(I216*H216,2)</f>
        <v>0</v>
      </c>
      <c r="BL216" s="16" t="s">
        <v>165</v>
      </c>
      <c r="BM216" s="238" t="s">
        <v>1354</v>
      </c>
    </row>
    <row r="217" s="2" customFormat="1">
      <c r="A217" s="37"/>
      <c r="B217" s="38"/>
      <c r="C217" s="39"/>
      <c r="D217" s="240" t="s">
        <v>167</v>
      </c>
      <c r="E217" s="39"/>
      <c r="F217" s="241" t="s">
        <v>1355</v>
      </c>
      <c r="G217" s="39"/>
      <c r="H217" s="39"/>
      <c r="I217" s="242"/>
      <c r="J217" s="39"/>
      <c r="K217" s="39"/>
      <c r="L217" s="43"/>
      <c r="M217" s="243"/>
      <c r="N217" s="24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167</v>
      </c>
      <c r="AU217" s="16" t="s">
        <v>85</v>
      </c>
    </row>
    <row r="218" s="2" customFormat="1" ht="24.15" customHeight="1">
      <c r="A218" s="37"/>
      <c r="B218" s="38"/>
      <c r="C218" s="226" t="s">
        <v>394</v>
      </c>
      <c r="D218" s="226" t="s">
        <v>161</v>
      </c>
      <c r="E218" s="227" t="s">
        <v>1356</v>
      </c>
      <c r="F218" s="228" t="s">
        <v>1357</v>
      </c>
      <c r="G218" s="229" t="s">
        <v>362</v>
      </c>
      <c r="H218" s="230">
        <v>3</v>
      </c>
      <c r="I218" s="231"/>
      <c r="J218" s="232">
        <f>ROUND(I218*H218,2)</f>
        <v>0</v>
      </c>
      <c r="K218" s="233"/>
      <c r="L218" s="43"/>
      <c r="M218" s="234" t="s">
        <v>1</v>
      </c>
      <c r="N218" s="235" t="s">
        <v>41</v>
      </c>
      <c r="O218" s="90"/>
      <c r="P218" s="236">
        <f>O218*H218</f>
        <v>0</v>
      </c>
      <c r="Q218" s="236">
        <v>0.040599999999999997</v>
      </c>
      <c r="R218" s="236">
        <f>Q218*H218</f>
        <v>0.12179999999999999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165</v>
      </c>
      <c r="AT218" s="238" t="s">
        <v>161</v>
      </c>
      <c r="AU218" s="238" t="s">
        <v>85</v>
      </c>
      <c r="AY218" s="16" t="s">
        <v>158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83</v>
      </c>
      <c r="BK218" s="239">
        <f>ROUND(I218*H218,2)</f>
        <v>0</v>
      </c>
      <c r="BL218" s="16" t="s">
        <v>165</v>
      </c>
      <c r="BM218" s="238" t="s">
        <v>1358</v>
      </c>
    </row>
    <row r="219" s="2" customFormat="1">
      <c r="A219" s="37"/>
      <c r="B219" s="38"/>
      <c r="C219" s="39"/>
      <c r="D219" s="240" t="s">
        <v>167</v>
      </c>
      <c r="E219" s="39"/>
      <c r="F219" s="241" t="s">
        <v>1359</v>
      </c>
      <c r="G219" s="39"/>
      <c r="H219" s="39"/>
      <c r="I219" s="242"/>
      <c r="J219" s="39"/>
      <c r="K219" s="39"/>
      <c r="L219" s="43"/>
      <c r="M219" s="243"/>
      <c r="N219" s="24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167</v>
      </c>
      <c r="AU219" s="16" t="s">
        <v>85</v>
      </c>
    </row>
    <row r="220" s="2" customFormat="1" ht="24.15" customHeight="1">
      <c r="A220" s="37"/>
      <c r="B220" s="38"/>
      <c r="C220" s="226" t="s">
        <v>400</v>
      </c>
      <c r="D220" s="226" t="s">
        <v>161</v>
      </c>
      <c r="E220" s="227" t="s">
        <v>1360</v>
      </c>
      <c r="F220" s="228" t="s">
        <v>1361</v>
      </c>
      <c r="G220" s="229" t="s">
        <v>235</v>
      </c>
      <c r="H220" s="230">
        <v>14.452</v>
      </c>
      <c r="I220" s="231"/>
      <c r="J220" s="232">
        <f>ROUND(I220*H220,2)</f>
        <v>0</v>
      </c>
      <c r="K220" s="233"/>
      <c r="L220" s="43"/>
      <c r="M220" s="234" t="s">
        <v>1</v>
      </c>
      <c r="N220" s="235" t="s">
        <v>41</v>
      </c>
      <c r="O220" s="90"/>
      <c r="P220" s="236">
        <f>O220*H220</f>
        <v>0</v>
      </c>
      <c r="Q220" s="236">
        <v>0.01575</v>
      </c>
      <c r="R220" s="236">
        <f>Q220*H220</f>
        <v>0.22761899999999999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165</v>
      </c>
      <c r="AT220" s="238" t="s">
        <v>161</v>
      </c>
      <c r="AU220" s="238" t="s">
        <v>85</v>
      </c>
      <c r="AY220" s="16" t="s">
        <v>158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83</v>
      </c>
      <c r="BK220" s="239">
        <f>ROUND(I220*H220,2)</f>
        <v>0</v>
      </c>
      <c r="BL220" s="16" t="s">
        <v>165</v>
      </c>
      <c r="BM220" s="238" t="s">
        <v>1362</v>
      </c>
    </row>
    <row r="221" s="2" customFormat="1">
      <c r="A221" s="37"/>
      <c r="B221" s="38"/>
      <c r="C221" s="39"/>
      <c r="D221" s="240" t="s">
        <v>167</v>
      </c>
      <c r="E221" s="39"/>
      <c r="F221" s="241" t="s">
        <v>1363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167</v>
      </c>
      <c r="AU221" s="16" t="s">
        <v>85</v>
      </c>
    </row>
    <row r="222" s="2" customFormat="1">
      <c r="A222" s="37"/>
      <c r="B222" s="38"/>
      <c r="C222" s="39"/>
      <c r="D222" s="240" t="s">
        <v>239</v>
      </c>
      <c r="E222" s="39"/>
      <c r="F222" s="256" t="s">
        <v>1364</v>
      </c>
      <c r="G222" s="39"/>
      <c r="H222" s="39"/>
      <c r="I222" s="242"/>
      <c r="J222" s="39"/>
      <c r="K222" s="39"/>
      <c r="L222" s="43"/>
      <c r="M222" s="243"/>
      <c r="N222" s="24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239</v>
      </c>
      <c r="AU222" s="16" t="s">
        <v>85</v>
      </c>
    </row>
    <row r="223" s="13" customFormat="1">
      <c r="A223" s="13"/>
      <c r="B223" s="245"/>
      <c r="C223" s="246"/>
      <c r="D223" s="240" t="s">
        <v>169</v>
      </c>
      <c r="E223" s="247" t="s">
        <v>1</v>
      </c>
      <c r="F223" s="248" t="s">
        <v>1365</v>
      </c>
      <c r="G223" s="246"/>
      <c r="H223" s="249">
        <v>2.8799999999999999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5" t="s">
        <v>169</v>
      </c>
      <c r="AU223" s="255" t="s">
        <v>85</v>
      </c>
      <c r="AV223" s="13" t="s">
        <v>85</v>
      </c>
      <c r="AW223" s="13" t="s">
        <v>32</v>
      </c>
      <c r="AX223" s="13" t="s">
        <v>76</v>
      </c>
      <c r="AY223" s="255" t="s">
        <v>158</v>
      </c>
    </row>
    <row r="224" s="13" customFormat="1">
      <c r="A224" s="13"/>
      <c r="B224" s="245"/>
      <c r="C224" s="246"/>
      <c r="D224" s="240" t="s">
        <v>169</v>
      </c>
      <c r="E224" s="247" t="s">
        <v>1</v>
      </c>
      <c r="F224" s="248" t="s">
        <v>1366</v>
      </c>
      <c r="G224" s="246"/>
      <c r="H224" s="249">
        <v>7.8120000000000003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169</v>
      </c>
      <c r="AU224" s="255" t="s">
        <v>85</v>
      </c>
      <c r="AV224" s="13" t="s">
        <v>85</v>
      </c>
      <c r="AW224" s="13" t="s">
        <v>32</v>
      </c>
      <c r="AX224" s="13" t="s">
        <v>76</v>
      </c>
      <c r="AY224" s="255" t="s">
        <v>158</v>
      </c>
    </row>
    <row r="225" s="13" customFormat="1">
      <c r="A225" s="13"/>
      <c r="B225" s="245"/>
      <c r="C225" s="246"/>
      <c r="D225" s="240" t="s">
        <v>169</v>
      </c>
      <c r="E225" s="247" t="s">
        <v>1</v>
      </c>
      <c r="F225" s="248" t="s">
        <v>1367</v>
      </c>
      <c r="G225" s="246"/>
      <c r="H225" s="249">
        <v>3.7599999999999998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169</v>
      </c>
      <c r="AU225" s="255" t="s">
        <v>85</v>
      </c>
      <c r="AV225" s="13" t="s">
        <v>85</v>
      </c>
      <c r="AW225" s="13" t="s">
        <v>32</v>
      </c>
      <c r="AX225" s="13" t="s">
        <v>76</v>
      </c>
      <c r="AY225" s="255" t="s">
        <v>158</v>
      </c>
    </row>
    <row r="226" s="14" customFormat="1">
      <c r="A226" s="14"/>
      <c r="B226" s="272"/>
      <c r="C226" s="273"/>
      <c r="D226" s="240" t="s">
        <v>169</v>
      </c>
      <c r="E226" s="274" t="s">
        <v>1</v>
      </c>
      <c r="F226" s="275" t="s">
        <v>1246</v>
      </c>
      <c r="G226" s="273"/>
      <c r="H226" s="276">
        <v>14.452</v>
      </c>
      <c r="I226" s="277"/>
      <c r="J226" s="273"/>
      <c r="K226" s="273"/>
      <c r="L226" s="278"/>
      <c r="M226" s="279"/>
      <c r="N226" s="280"/>
      <c r="O226" s="280"/>
      <c r="P226" s="280"/>
      <c r="Q226" s="280"/>
      <c r="R226" s="280"/>
      <c r="S226" s="280"/>
      <c r="T226" s="28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2" t="s">
        <v>169</v>
      </c>
      <c r="AU226" s="282" t="s">
        <v>85</v>
      </c>
      <c r="AV226" s="14" t="s">
        <v>165</v>
      </c>
      <c r="AW226" s="14" t="s">
        <v>32</v>
      </c>
      <c r="AX226" s="14" t="s">
        <v>83</v>
      </c>
      <c r="AY226" s="282" t="s">
        <v>158</v>
      </c>
    </row>
    <row r="227" s="2" customFormat="1" ht="24.15" customHeight="1">
      <c r="A227" s="37"/>
      <c r="B227" s="38"/>
      <c r="C227" s="226" t="s">
        <v>404</v>
      </c>
      <c r="D227" s="226" t="s">
        <v>161</v>
      </c>
      <c r="E227" s="227" t="s">
        <v>1368</v>
      </c>
      <c r="F227" s="228" t="s">
        <v>1369</v>
      </c>
      <c r="G227" s="229" t="s">
        <v>235</v>
      </c>
      <c r="H227" s="230">
        <v>22.771999999999998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0.018380000000000001</v>
      </c>
      <c r="R227" s="236">
        <f>Q227*H227</f>
        <v>0.41854935999999998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165</v>
      </c>
      <c r="AT227" s="238" t="s">
        <v>161</v>
      </c>
      <c r="AU227" s="238" t="s">
        <v>85</v>
      </c>
      <c r="AY227" s="16" t="s">
        <v>158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83</v>
      </c>
      <c r="BK227" s="239">
        <f>ROUND(I227*H227,2)</f>
        <v>0</v>
      </c>
      <c r="BL227" s="16" t="s">
        <v>165</v>
      </c>
      <c r="BM227" s="238" t="s">
        <v>1370</v>
      </c>
    </row>
    <row r="228" s="2" customFormat="1">
      <c r="A228" s="37"/>
      <c r="B228" s="38"/>
      <c r="C228" s="39"/>
      <c r="D228" s="240" t="s">
        <v>167</v>
      </c>
      <c r="E228" s="39"/>
      <c r="F228" s="241" t="s">
        <v>1371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167</v>
      </c>
      <c r="AU228" s="16" t="s">
        <v>85</v>
      </c>
    </row>
    <row r="229" s="13" customFormat="1">
      <c r="A229" s="13"/>
      <c r="B229" s="245"/>
      <c r="C229" s="246"/>
      <c r="D229" s="240" t="s">
        <v>169</v>
      </c>
      <c r="E229" s="247" t="s">
        <v>1</v>
      </c>
      <c r="F229" s="248" t="s">
        <v>1372</v>
      </c>
      <c r="G229" s="246"/>
      <c r="H229" s="249">
        <v>22.771999999999998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169</v>
      </c>
      <c r="AU229" s="255" t="s">
        <v>85</v>
      </c>
      <c r="AV229" s="13" t="s">
        <v>85</v>
      </c>
      <c r="AW229" s="13" t="s">
        <v>32</v>
      </c>
      <c r="AX229" s="13" t="s">
        <v>83</v>
      </c>
      <c r="AY229" s="255" t="s">
        <v>158</v>
      </c>
    </row>
    <row r="230" s="2" customFormat="1" ht="16.5" customHeight="1">
      <c r="A230" s="37"/>
      <c r="B230" s="38"/>
      <c r="C230" s="226" t="s">
        <v>409</v>
      </c>
      <c r="D230" s="226" t="s">
        <v>161</v>
      </c>
      <c r="E230" s="227" t="s">
        <v>1373</v>
      </c>
      <c r="F230" s="228" t="s">
        <v>1374</v>
      </c>
      <c r="G230" s="229" t="s">
        <v>235</v>
      </c>
      <c r="H230" s="230">
        <v>15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165</v>
      </c>
      <c r="AT230" s="238" t="s">
        <v>161</v>
      </c>
      <c r="AU230" s="238" t="s">
        <v>85</v>
      </c>
      <c r="AY230" s="16" t="s">
        <v>158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83</v>
      </c>
      <c r="BK230" s="239">
        <f>ROUND(I230*H230,2)</f>
        <v>0</v>
      </c>
      <c r="BL230" s="16" t="s">
        <v>165</v>
      </c>
      <c r="BM230" s="238" t="s">
        <v>1375</v>
      </c>
    </row>
    <row r="231" s="2" customFormat="1">
      <c r="A231" s="37"/>
      <c r="B231" s="38"/>
      <c r="C231" s="39"/>
      <c r="D231" s="240" t="s">
        <v>167</v>
      </c>
      <c r="E231" s="39"/>
      <c r="F231" s="241" t="s">
        <v>1376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167</v>
      </c>
      <c r="AU231" s="16" t="s">
        <v>85</v>
      </c>
    </row>
    <row r="232" s="2" customFormat="1" ht="24.15" customHeight="1">
      <c r="A232" s="37"/>
      <c r="B232" s="38"/>
      <c r="C232" s="226" t="s">
        <v>415</v>
      </c>
      <c r="D232" s="226" t="s">
        <v>161</v>
      </c>
      <c r="E232" s="227" t="s">
        <v>1377</v>
      </c>
      <c r="F232" s="228" t="s">
        <v>1378</v>
      </c>
      <c r="G232" s="229" t="s">
        <v>235</v>
      </c>
      <c r="H232" s="230">
        <v>50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41</v>
      </c>
      <c r="O232" s="90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165</v>
      </c>
      <c r="AT232" s="238" t="s">
        <v>161</v>
      </c>
      <c r="AU232" s="238" t="s">
        <v>85</v>
      </c>
      <c r="AY232" s="16" t="s">
        <v>158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83</v>
      </c>
      <c r="BK232" s="239">
        <f>ROUND(I232*H232,2)</f>
        <v>0</v>
      </c>
      <c r="BL232" s="16" t="s">
        <v>165</v>
      </c>
      <c r="BM232" s="238" t="s">
        <v>1379</v>
      </c>
    </row>
    <row r="233" s="2" customFormat="1">
      <c r="A233" s="37"/>
      <c r="B233" s="38"/>
      <c r="C233" s="39"/>
      <c r="D233" s="240" t="s">
        <v>167</v>
      </c>
      <c r="E233" s="39"/>
      <c r="F233" s="241" t="s">
        <v>1380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167</v>
      </c>
      <c r="AU233" s="16" t="s">
        <v>85</v>
      </c>
    </row>
    <row r="234" s="2" customFormat="1" ht="24.15" customHeight="1">
      <c r="A234" s="37"/>
      <c r="B234" s="38"/>
      <c r="C234" s="226" t="s">
        <v>420</v>
      </c>
      <c r="D234" s="226" t="s">
        <v>161</v>
      </c>
      <c r="E234" s="227" t="s">
        <v>1381</v>
      </c>
      <c r="F234" s="228" t="s">
        <v>1382</v>
      </c>
      <c r="G234" s="229" t="s">
        <v>276</v>
      </c>
      <c r="H234" s="230">
        <v>7.7199999999999998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41</v>
      </c>
      <c r="O234" s="90"/>
      <c r="P234" s="236">
        <f>O234*H234</f>
        <v>0</v>
      </c>
      <c r="Q234" s="236">
        <v>0.0015</v>
      </c>
      <c r="R234" s="236">
        <f>Q234*H234</f>
        <v>0.01158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165</v>
      </c>
      <c r="AT234" s="238" t="s">
        <v>161</v>
      </c>
      <c r="AU234" s="238" t="s">
        <v>85</v>
      </c>
      <c r="AY234" s="16" t="s">
        <v>158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83</v>
      </c>
      <c r="BK234" s="239">
        <f>ROUND(I234*H234,2)</f>
        <v>0</v>
      </c>
      <c r="BL234" s="16" t="s">
        <v>165</v>
      </c>
      <c r="BM234" s="238" t="s">
        <v>1383</v>
      </c>
    </row>
    <row r="235" s="2" customFormat="1">
      <c r="A235" s="37"/>
      <c r="B235" s="38"/>
      <c r="C235" s="39"/>
      <c r="D235" s="240" t="s">
        <v>167</v>
      </c>
      <c r="E235" s="39"/>
      <c r="F235" s="241" t="s">
        <v>1384</v>
      </c>
      <c r="G235" s="39"/>
      <c r="H235" s="39"/>
      <c r="I235" s="242"/>
      <c r="J235" s="39"/>
      <c r="K235" s="39"/>
      <c r="L235" s="43"/>
      <c r="M235" s="243"/>
      <c r="N235" s="24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167</v>
      </c>
      <c r="AU235" s="16" t="s">
        <v>85</v>
      </c>
    </row>
    <row r="236" s="13" customFormat="1">
      <c r="A236" s="13"/>
      <c r="B236" s="245"/>
      <c r="C236" s="246"/>
      <c r="D236" s="240" t="s">
        <v>169</v>
      </c>
      <c r="E236" s="247" t="s">
        <v>1</v>
      </c>
      <c r="F236" s="248" t="s">
        <v>1385</v>
      </c>
      <c r="G236" s="246"/>
      <c r="H236" s="249">
        <v>7.7199999999999998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5" t="s">
        <v>169</v>
      </c>
      <c r="AU236" s="255" t="s">
        <v>85</v>
      </c>
      <c r="AV236" s="13" t="s">
        <v>85</v>
      </c>
      <c r="AW236" s="13" t="s">
        <v>32</v>
      </c>
      <c r="AX236" s="13" t="s">
        <v>83</v>
      </c>
      <c r="AY236" s="255" t="s">
        <v>158</v>
      </c>
    </row>
    <row r="237" s="2" customFormat="1" ht="49.05" customHeight="1">
      <c r="A237" s="37"/>
      <c r="B237" s="38"/>
      <c r="C237" s="226" t="s">
        <v>426</v>
      </c>
      <c r="D237" s="226" t="s">
        <v>161</v>
      </c>
      <c r="E237" s="227" t="s">
        <v>1386</v>
      </c>
      <c r="F237" s="228" t="s">
        <v>1387</v>
      </c>
      <c r="G237" s="229" t="s">
        <v>235</v>
      </c>
      <c r="H237" s="230">
        <v>1.0800000000000001</v>
      </c>
      <c r="I237" s="231"/>
      <c r="J237" s="232">
        <f>ROUND(I237*H237,2)</f>
        <v>0</v>
      </c>
      <c r="K237" s="233"/>
      <c r="L237" s="43"/>
      <c r="M237" s="234" t="s">
        <v>1</v>
      </c>
      <c r="N237" s="235" t="s">
        <v>41</v>
      </c>
      <c r="O237" s="90"/>
      <c r="P237" s="236">
        <f>O237*H237</f>
        <v>0</v>
      </c>
      <c r="Q237" s="236">
        <v>0.0127</v>
      </c>
      <c r="R237" s="236">
        <f>Q237*H237</f>
        <v>0.013716000000000001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165</v>
      </c>
      <c r="AT237" s="238" t="s">
        <v>161</v>
      </c>
      <c r="AU237" s="238" t="s">
        <v>85</v>
      </c>
      <c r="AY237" s="16" t="s">
        <v>158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83</v>
      </c>
      <c r="BK237" s="239">
        <f>ROUND(I237*H237,2)</f>
        <v>0</v>
      </c>
      <c r="BL237" s="16" t="s">
        <v>165</v>
      </c>
      <c r="BM237" s="238" t="s">
        <v>1388</v>
      </c>
    </row>
    <row r="238" s="2" customFormat="1">
      <c r="A238" s="37"/>
      <c r="B238" s="38"/>
      <c r="C238" s="39"/>
      <c r="D238" s="240" t="s">
        <v>167</v>
      </c>
      <c r="E238" s="39"/>
      <c r="F238" s="241" t="s">
        <v>1389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167</v>
      </c>
      <c r="AU238" s="16" t="s">
        <v>85</v>
      </c>
    </row>
    <row r="239" s="13" customFormat="1">
      <c r="A239" s="13"/>
      <c r="B239" s="245"/>
      <c r="C239" s="246"/>
      <c r="D239" s="240" t="s">
        <v>169</v>
      </c>
      <c r="E239" s="247" t="s">
        <v>1</v>
      </c>
      <c r="F239" s="248" t="s">
        <v>1390</v>
      </c>
      <c r="G239" s="246"/>
      <c r="H239" s="249">
        <v>1.0800000000000001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5" t="s">
        <v>169</v>
      </c>
      <c r="AU239" s="255" t="s">
        <v>85</v>
      </c>
      <c r="AV239" s="13" t="s">
        <v>85</v>
      </c>
      <c r="AW239" s="13" t="s">
        <v>32</v>
      </c>
      <c r="AX239" s="13" t="s">
        <v>83</v>
      </c>
      <c r="AY239" s="255" t="s">
        <v>158</v>
      </c>
    </row>
    <row r="240" s="2" customFormat="1" ht="24.15" customHeight="1">
      <c r="A240" s="37"/>
      <c r="B240" s="38"/>
      <c r="C240" s="257" t="s">
        <v>432</v>
      </c>
      <c r="D240" s="257" t="s">
        <v>249</v>
      </c>
      <c r="E240" s="258" t="s">
        <v>1391</v>
      </c>
      <c r="F240" s="259" t="s">
        <v>1392</v>
      </c>
      <c r="G240" s="260" t="s">
        <v>235</v>
      </c>
      <c r="H240" s="261">
        <v>1.1339999999999999</v>
      </c>
      <c r="I240" s="262"/>
      <c r="J240" s="263">
        <f>ROUND(I240*H240,2)</f>
        <v>0</v>
      </c>
      <c r="K240" s="264"/>
      <c r="L240" s="265"/>
      <c r="M240" s="266" t="s">
        <v>1</v>
      </c>
      <c r="N240" s="267" t="s">
        <v>41</v>
      </c>
      <c r="O240" s="90"/>
      <c r="P240" s="236">
        <f>O240*H240</f>
        <v>0</v>
      </c>
      <c r="Q240" s="236">
        <v>0.012</v>
      </c>
      <c r="R240" s="236">
        <f>Q240*H240</f>
        <v>0.013607999999999999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201</v>
      </c>
      <c r="AT240" s="238" t="s">
        <v>249</v>
      </c>
      <c r="AU240" s="238" t="s">
        <v>85</v>
      </c>
      <c r="AY240" s="16" t="s">
        <v>158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83</v>
      </c>
      <c r="BK240" s="239">
        <f>ROUND(I240*H240,2)</f>
        <v>0</v>
      </c>
      <c r="BL240" s="16" t="s">
        <v>165</v>
      </c>
      <c r="BM240" s="238" t="s">
        <v>1393</v>
      </c>
    </row>
    <row r="241" s="2" customFormat="1">
      <c r="A241" s="37"/>
      <c r="B241" s="38"/>
      <c r="C241" s="39"/>
      <c r="D241" s="240" t="s">
        <v>167</v>
      </c>
      <c r="E241" s="39"/>
      <c r="F241" s="241" t="s">
        <v>1392</v>
      </c>
      <c r="G241" s="39"/>
      <c r="H241" s="39"/>
      <c r="I241" s="242"/>
      <c r="J241" s="39"/>
      <c r="K241" s="39"/>
      <c r="L241" s="43"/>
      <c r="M241" s="243"/>
      <c r="N241" s="24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167</v>
      </c>
      <c r="AU241" s="16" t="s">
        <v>85</v>
      </c>
    </row>
    <row r="242" s="13" customFormat="1">
      <c r="A242" s="13"/>
      <c r="B242" s="245"/>
      <c r="C242" s="246"/>
      <c r="D242" s="240" t="s">
        <v>169</v>
      </c>
      <c r="E242" s="246"/>
      <c r="F242" s="248" t="s">
        <v>1394</v>
      </c>
      <c r="G242" s="246"/>
      <c r="H242" s="249">
        <v>1.1339999999999999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5" t="s">
        <v>169</v>
      </c>
      <c r="AU242" s="255" t="s">
        <v>85</v>
      </c>
      <c r="AV242" s="13" t="s">
        <v>85</v>
      </c>
      <c r="AW242" s="13" t="s">
        <v>4</v>
      </c>
      <c r="AX242" s="13" t="s">
        <v>83</v>
      </c>
      <c r="AY242" s="255" t="s">
        <v>158</v>
      </c>
    </row>
    <row r="243" s="2" customFormat="1" ht="24.15" customHeight="1">
      <c r="A243" s="37"/>
      <c r="B243" s="38"/>
      <c r="C243" s="226" t="s">
        <v>252</v>
      </c>
      <c r="D243" s="226" t="s">
        <v>161</v>
      </c>
      <c r="E243" s="227" t="s">
        <v>1395</v>
      </c>
      <c r="F243" s="228" t="s">
        <v>1396</v>
      </c>
      <c r="G243" s="229" t="s">
        <v>235</v>
      </c>
      <c r="H243" s="230">
        <v>1.0800000000000001</v>
      </c>
      <c r="I243" s="231"/>
      <c r="J243" s="232">
        <f>ROUND(I243*H243,2)</f>
        <v>0</v>
      </c>
      <c r="K243" s="233"/>
      <c r="L243" s="43"/>
      <c r="M243" s="234" t="s">
        <v>1</v>
      </c>
      <c r="N243" s="235" t="s">
        <v>41</v>
      </c>
      <c r="O243" s="90"/>
      <c r="P243" s="236">
        <f>O243*H243</f>
        <v>0</v>
      </c>
      <c r="Q243" s="236">
        <v>0.00363</v>
      </c>
      <c r="R243" s="236">
        <f>Q243*H243</f>
        <v>0.0039204000000000001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165</v>
      </c>
      <c r="AT243" s="238" t="s">
        <v>161</v>
      </c>
      <c r="AU243" s="238" t="s">
        <v>85</v>
      </c>
      <c r="AY243" s="16" t="s">
        <v>158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83</v>
      </c>
      <c r="BK243" s="239">
        <f>ROUND(I243*H243,2)</f>
        <v>0</v>
      </c>
      <c r="BL243" s="16" t="s">
        <v>165</v>
      </c>
      <c r="BM243" s="238" t="s">
        <v>1397</v>
      </c>
    </row>
    <row r="244" s="2" customFormat="1">
      <c r="A244" s="37"/>
      <c r="B244" s="38"/>
      <c r="C244" s="39"/>
      <c r="D244" s="240" t="s">
        <v>167</v>
      </c>
      <c r="E244" s="39"/>
      <c r="F244" s="241" t="s">
        <v>1398</v>
      </c>
      <c r="G244" s="39"/>
      <c r="H244" s="39"/>
      <c r="I244" s="242"/>
      <c r="J244" s="39"/>
      <c r="K244" s="39"/>
      <c r="L244" s="43"/>
      <c r="M244" s="243"/>
      <c r="N244" s="24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167</v>
      </c>
      <c r="AU244" s="16" t="s">
        <v>85</v>
      </c>
    </row>
    <row r="245" s="13" customFormat="1">
      <c r="A245" s="13"/>
      <c r="B245" s="245"/>
      <c r="C245" s="246"/>
      <c r="D245" s="240" t="s">
        <v>169</v>
      </c>
      <c r="E245" s="247" t="s">
        <v>1</v>
      </c>
      <c r="F245" s="248" t="s">
        <v>1390</v>
      </c>
      <c r="G245" s="246"/>
      <c r="H245" s="249">
        <v>1.0800000000000001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169</v>
      </c>
      <c r="AU245" s="255" t="s">
        <v>85</v>
      </c>
      <c r="AV245" s="13" t="s">
        <v>85</v>
      </c>
      <c r="AW245" s="13" t="s">
        <v>32</v>
      </c>
      <c r="AX245" s="13" t="s">
        <v>83</v>
      </c>
      <c r="AY245" s="255" t="s">
        <v>158</v>
      </c>
    </row>
    <row r="246" s="2" customFormat="1" ht="33" customHeight="1">
      <c r="A246" s="37"/>
      <c r="B246" s="38"/>
      <c r="C246" s="226" t="s">
        <v>442</v>
      </c>
      <c r="D246" s="226" t="s">
        <v>161</v>
      </c>
      <c r="E246" s="227" t="s">
        <v>1399</v>
      </c>
      <c r="F246" s="228" t="s">
        <v>1400</v>
      </c>
      <c r="G246" s="229" t="s">
        <v>164</v>
      </c>
      <c r="H246" s="230">
        <v>5.5679999999999996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2.5018699999999998</v>
      </c>
      <c r="R246" s="236">
        <f>Q246*H246</f>
        <v>13.930412159999998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165</v>
      </c>
      <c r="AT246" s="238" t="s">
        <v>161</v>
      </c>
      <c r="AU246" s="238" t="s">
        <v>85</v>
      </c>
      <c r="AY246" s="16" t="s">
        <v>158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83</v>
      </c>
      <c r="BK246" s="239">
        <f>ROUND(I246*H246,2)</f>
        <v>0</v>
      </c>
      <c r="BL246" s="16" t="s">
        <v>165</v>
      </c>
      <c r="BM246" s="238" t="s">
        <v>1401</v>
      </c>
    </row>
    <row r="247" s="2" customFormat="1">
      <c r="A247" s="37"/>
      <c r="B247" s="38"/>
      <c r="C247" s="39"/>
      <c r="D247" s="240" t="s">
        <v>167</v>
      </c>
      <c r="E247" s="39"/>
      <c r="F247" s="241" t="s">
        <v>1402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167</v>
      </c>
      <c r="AU247" s="16" t="s">
        <v>85</v>
      </c>
    </row>
    <row r="248" s="13" customFormat="1">
      <c r="A248" s="13"/>
      <c r="B248" s="245"/>
      <c r="C248" s="246"/>
      <c r="D248" s="240" t="s">
        <v>169</v>
      </c>
      <c r="E248" s="247" t="s">
        <v>1</v>
      </c>
      <c r="F248" s="248" t="s">
        <v>1403</v>
      </c>
      <c r="G248" s="246"/>
      <c r="H248" s="249">
        <v>5.5679999999999996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5" t="s">
        <v>169</v>
      </c>
      <c r="AU248" s="255" t="s">
        <v>85</v>
      </c>
      <c r="AV248" s="13" t="s">
        <v>85</v>
      </c>
      <c r="AW248" s="13" t="s">
        <v>32</v>
      </c>
      <c r="AX248" s="13" t="s">
        <v>83</v>
      </c>
      <c r="AY248" s="255" t="s">
        <v>158</v>
      </c>
    </row>
    <row r="249" s="2" customFormat="1" ht="24.15" customHeight="1">
      <c r="A249" s="37"/>
      <c r="B249" s="38"/>
      <c r="C249" s="226" t="s">
        <v>447</v>
      </c>
      <c r="D249" s="226" t="s">
        <v>161</v>
      </c>
      <c r="E249" s="227" t="s">
        <v>1404</v>
      </c>
      <c r="F249" s="228" t="s">
        <v>1405</v>
      </c>
      <c r="G249" s="229" t="s">
        <v>164</v>
      </c>
      <c r="H249" s="230">
        <v>0.73599999999999999</v>
      </c>
      <c r="I249" s="231"/>
      <c r="J249" s="232">
        <f>ROUND(I249*H249,2)</f>
        <v>0</v>
      </c>
      <c r="K249" s="233"/>
      <c r="L249" s="43"/>
      <c r="M249" s="234" t="s">
        <v>1</v>
      </c>
      <c r="N249" s="235" t="s">
        <v>41</v>
      </c>
      <c r="O249" s="90"/>
      <c r="P249" s="236">
        <f>O249*H249</f>
        <v>0</v>
      </c>
      <c r="Q249" s="236">
        <v>2.3010199999999998</v>
      </c>
      <c r="R249" s="236">
        <f>Q249*H249</f>
        <v>1.69355072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165</v>
      </c>
      <c r="AT249" s="238" t="s">
        <v>161</v>
      </c>
      <c r="AU249" s="238" t="s">
        <v>85</v>
      </c>
      <c r="AY249" s="16" t="s">
        <v>158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83</v>
      </c>
      <c r="BK249" s="239">
        <f>ROUND(I249*H249,2)</f>
        <v>0</v>
      </c>
      <c r="BL249" s="16" t="s">
        <v>165</v>
      </c>
      <c r="BM249" s="238" t="s">
        <v>1406</v>
      </c>
    </row>
    <row r="250" s="2" customFormat="1">
      <c r="A250" s="37"/>
      <c r="B250" s="38"/>
      <c r="C250" s="39"/>
      <c r="D250" s="240" t="s">
        <v>167</v>
      </c>
      <c r="E250" s="39"/>
      <c r="F250" s="241" t="s">
        <v>1407</v>
      </c>
      <c r="G250" s="39"/>
      <c r="H250" s="39"/>
      <c r="I250" s="242"/>
      <c r="J250" s="39"/>
      <c r="K250" s="39"/>
      <c r="L250" s="43"/>
      <c r="M250" s="243"/>
      <c r="N250" s="24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167</v>
      </c>
      <c r="AU250" s="16" t="s">
        <v>85</v>
      </c>
    </row>
    <row r="251" s="13" customFormat="1">
      <c r="A251" s="13"/>
      <c r="B251" s="245"/>
      <c r="C251" s="246"/>
      <c r="D251" s="240" t="s">
        <v>169</v>
      </c>
      <c r="E251" s="247" t="s">
        <v>1</v>
      </c>
      <c r="F251" s="248" t="s">
        <v>1408</v>
      </c>
      <c r="G251" s="246"/>
      <c r="H251" s="249">
        <v>0.73599999999999999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5" t="s">
        <v>169</v>
      </c>
      <c r="AU251" s="255" t="s">
        <v>85</v>
      </c>
      <c r="AV251" s="13" t="s">
        <v>85</v>
      </c>
      <c r="AW251" s="13" t="s">
        <v>32</v>
      </c>
      <c r="AX251" s="13" t="s">
        <v>83</v>
      </c>
      <c r="AY251" s="255" t="s">
        <v>158</v>
      </c>
    </row>
    <row r="252" s="2" customFormat="1" ht="24.15" customHeight="1">
      <c r="A252" s="37"/>
      <c r="B252" s="38"/>
      <c r="C252" s="226" t="s">
        <v>453</v>
      </c>
      <c r="D252" s="226" t="s">
        <v>161</v>
      </c>
      <c r="E252" s="227" t="s">
        <v>1409</v>
      </c>
      <c r="F252" s="228" t="s">
        <v>1410</v>
      </c>
      <c r="G252" s="229" t="s">
        <v>164</v>
      </c>
      <c r="H252" s="230">
        <v>5.5679999999999996</v>
      </c>
      <c r="I252" s="231"/>
      <c r="J252" s="232">
        <f>ROUND(I252*H252,2)</f>
        <v>0</v>
      </c>
      <c r="K252" s="233"/>
      <c r="L252" s="43"/>
      <c r="M252" s="234" t="s">
        <v>1</v>
      </c>
      <c r="N252" s="235" t="s">
        <v>41</v>
      </c>
      <c r="O252" s="90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165</v>
      </c>
      <c r="AT252" s="238" t="s">
        <v>161</v>
      </c>
      <c r="AU252" s="238" t="s">
        <v>85</v>
      </c>
      <c r="AY252" s="16" t="s">
        <v>158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83</v>
      </c>
      <c r="BK252" s="239">
        <f>ROUND(I252*H252,2)</f>
        <v>0</v>
      </c>
      <c r="BL252" s="16" t="s">
        <v>165</v>
      </c>
      <c r="BM252" s="238" t="s">
        <v>1411</v>
      </c>
    </row>
    <row r="253" s="2" customFormat="1">
      <c r="A253" s="37"/>
      <c r="B253" s="38"/>
      <c r="C253" s="39"/>
      <c r="D253" s="240" t="s">
        <v>167</v>
      </c>
      <c r="E253" s="39"/>
      <c r="F253" s="241" t="s">
        <v>1412</v>
      </c>
      <c r="G253" s="39"/>
      <c r="H253" s="39"/>
      <c r="I253" s="242"/>
      <c r="J253" s="39"/>
      <c r="K253" s="39"/>
      <c r="L253" s="43"/>
      <c r="M253" s="243"/>
      <c r="N253" s="24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167</v>
      </c>
      <c r="AU253" s="16" t="s">
        <v>85</v>
      </c>
    </row>
    <row r="254" s="13" customFormat="1">
      <c r="A254" s="13"/>
      <c r="B254" s="245"/>
      <c r="C254" s="246"/>
      <c r="D254" s="240" t="s">
        <v>169</v>
      </c>
      <c r="E254" s="247" t="s">
        <v>1</v>
      </c>
      <c r="F254" s="248" t="s">
        <v>1403</v>
      </c>
      <c r="G254" s="246"/>
      <c r="H254" s="249">
        <v>5.5679999999999996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5" t="s">
        <v>169</v>
      </c>
      <c r="AU254" s="255" t="s">
        <v>85</v>
      </c>
      <c r="AV254" s="13" t="s">
        <v>85</v>
      </c>
      <c r="AW254" s="13" t="s">
        <v>32</v>
      </c>
      <c r="AX254" s="13" t="s">
        <v>83</v>
      </c>
      <c r="AY254" s="255" t="s">
        <v>158</v>
      </c>
    </row>
    <row r="255" s="2" customFormat="1" ht="24.15" customHeight="1">
      <c r="A255" s="37"/>
      <c r="B255" s="38"/>
      <c r="C255" s="226" t="s">
        <v>459</v>
      </c>
      <c r="D255" s="226" t="s">
        <v>161</v>
      </c>
      <c r="E255" s="227" t="s">
        <v>1413</v>
      </c>
      <c r="F255" s="228" t="s">
        <v>1414</v>
      </c>
      <c r="G255" s="229" t="s">
        <v>362</v>
      </c>
      <c r="H255" s="230">
        <v>5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41</v>
      </c>
      <c r="O255" s="90"/>
      <c r="P255" s="236">
        <f>O255*H255</f>
        <v>0</v>
      </c>
      <c r="Q255" s="236">
        <v>0.017770000000000001</v>
      </c>
      <c r="R255" s="236">
        <f>Q255*H255</f>
        <v>0.088850000000000012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165</v>
      </c>
      <c r="AT255" s="238" t="s">
        <v>161</v>
      </c>
      <c r="AU255" s="238" t="s">
        <v>85</v>
      </c>
      <c r="AY255" s="16" t="s">
        <v>158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83</v>
      </c>
      <c r="BK255" s="239">
        <f>ROUND(I255*H255,2)</f>
        <v>0</v>
      </c>
      <c r="BL255" s="16" t="s">
        <v>165</v>
      </c>
      <c r="BM255" s="238" t="s">
        <v>1415</v>
      </c>
    </row>
    <row r="256" s="2" customFormat="1">
      <c r="A256" s="37"/>
      <c r="B256" s="38"/>
      <c r="C256" s="39"/>
      <c r="D256" s="240" t="s">
        <v>167</v>
      </c>
      <c r="E256" s="39"/>
      <c r="F256" s="241" t="s">
        <v>1416</v>
      </c>
      <c r="G256" s="39"/>
      <c r="H256" s="39"/>
      <c r="I256" s="242"/>
      <c r="J256" s="39"/>
      <c r="K256" s="39"/>
      <c r="L256" s="43"/>
      <c r="M256" s="243"/>
      <c r="N256" s="24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167</v>
      </c>
      <c r="AU256" s="16" t="s">
        <v>85</v>
      </c>
    </row>
    <row r="257" s="2" customFormat="1" ht="24.15" customHeight="1">
      <c r="A257" s="37"/>
      <c r="B257" s="38"/>
      <c r="C257" s="257" t="s">
        <v>465</v>
      </c>
      <c r="D257" s="257" t="s">
        <v>249</v>
      </c>
      <c r="E257" s="258" t="s">
        <v>1417</v>
      </c>
      <c r="F257" s="259" t="s">
        <v>1418</v>
      </c>
      <c r="G257" s="260" t="s">
        <v>362</v>
      </c>
      <c r="H257" s="261">
        <v>4</v>
      </c>
      <c r="I257" s="262"/>
      <c r="J257" s="263">
        <f>ROUND(I257*H257,2)</f>
        <v>0</v>
      </c>
      <c r="K257" s="264"/>
      <c r="L257" s="265"/>
      <c r="M257" s="266" t="s">
        <v>1</v>
      </c>
      <c r="N257" s="267" t="s">
        <v>41</v>
      </c>
      <c r="O257" s="90"/>
      <c r="P257" s="236">
        <f>O257*H257</f>
        <v>0</v>
      </c>
      <c r="Q257" s="236">
        <v>0.012250000000000001</v>
      </c>
      <c r="R257" s="236">
        <f>Q257*H257</f>
        <v>0.049000000000000002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201</v>
      </c>
      <c r="AT257" s="238" t="s">
        <v>249</v>
      </c>
      <c r="AU257" s="238" t="s">
        <v>85</v>
      </c>
      <c r="AY257" s="16" t="s">
        <v>158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83</v>
      </c>
      <c r="BK257" s="239">
        <f>ROUND(I257*H257,2)</f>
        <v>0</v>
      </c>
      <c r="BL257" s="16" t="s">
        <v>165</v>
      </c>
      <c r="BM257" s="238" t="s">
        <v>1419</v>
      </c>
    </row>
    <row r="258" s="2" customFormat="1">
      <c r="A258" s="37"/>
      <c r="B258" s="38"/>
      <c r="C258" s="39"/>
      <c r="D258" s="240" t="s">
        <v>167</v>
      </c>
      <c r="E258" s="39"/>
      <c r="F258" s="241" t="s">
        <v>1418</v>
      </c>
      <c r="G258" s="39"/>
      <c r="H258" s="39"/>
      <c r="I258" s="242"/>
      <c r="J258" s="39"/>
      <c r="K258" s="39"/>
      <c r="L258" s="43"/>
      <c r="M258" s="243"/>
      <c r="N258" s="24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167</v>
      </c>
      <c r="AU258" s="16" t="s">
        <v>85</v>
      </c>
    </row>
    <row r="259" s="2" customFormat="1">
      <c r="A259" s="37"/>
      <c r="B259" s="38"/>
      <c r="C259" s="39"/>
      <c r="D259" s="240" t="s">
        <v>239</v>
      </c>
      <c r="E259" s="39"/>
      <c r="F259" s="256" t="s">
        <v>1420</v>
      </c>
      <c r="G259" s="39"/>
      <c r="H259" s="39"/>
      <c r="I259" s="242"/>
      <c r="J259" s="39"/>
      <c r="K259" s="39"/>
      <c r="L259" s="43"/>
      <c r="M259" s="243"/>
      <c r="N259" s="24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239</v>
      </c>
      <c r="AU259" s="16" t="s">
        <v>85</v>
      </c>
    </row>
    <row r="260" s="2" customFormat="1" ht="24.15" customHeight="1">
      <c r="A260" s="37"/>
      <c r="B260" s="38"/>
      <c r="C260" s="257" t="s">
        <v>471</v>
      </c>
      <c r="D260" s="257" t="s">
        <v>249</v>
      </c>
      <c r="E260" s="258" t="s">
        <v>1421</v>
      </c>
      <c r="F260" s="259" t="s">
        <v>1422</v>
      </c>
      <c r="G260" s="260" t="s">
        <v>362</v>
      </c>
      <c r="H260" s="261">
        <v>1</v>
      </c>
      <c r="I260" s="262"/>
      <c r="J260" s="263">
        <f>ROUND(I260*H260,2)</f>
        <v>0</v>
      </c>
      <c r="K260" s="264"/>
      <c r="L260" s="265"/>
      <c r="M260" s="266" t="s">
        <v>1</v>
      </c>
      <c r="N260" s="267" t="s">
        <v>41</v>
      </c>
      <c r="O260" s="90"/>
      <c r="P260" s="236">
        <f>O260*H260</f>
        <v>0</v>
      </c>
      <c r="Q260" s="236">
        <v>0.012489999999999999</v>
      </c>
      <c r="R260" s="236">
        <f>Q260*H260</f>
        <v>0.012489999999999999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201</v>
      </c>
      <c r="AT260" s="238" t="s">
        <v>249</v>
      </c>
      <c r="AU260" s="238" t="s">
        <v>85</v>
      </c>
      <c r="AY260" s="16" t="s">
        <v>158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83</v>
      </c>
      <c r="BK260" s="239">
        <f>ROUND(I260*H260,2)</f>
        <v>0</v>
      </c>
      <c r="BL260" s="16" t="s">
        <v>165</v>
      </c>
      <c r="BM260" s="238" t="s">
        <v>1423</v>
      </c>
    </row>
    <row r="261" s="2" customFormat="1">
      <c r="A261" s="37"/>
      <c r="B261" s="38"/>
      <c r="C261" s="39"/>
      <c r="D261" s="240" t="s">
        <v>167</v>
      </c>
      <c r="E261" s="39"/>
      <c r="F261" s="241" t="s">
        <v>1422</v>
      </c>
      <c r="G261" s="39"/>
      <c r="H261" s="39"/>
      <c r="I261" s="242"/>
      <c r="J261" s="39"/>
      <c r="K261" s="39"/>
      <c r="L261" s="43"/>
      <c r="M261" s="243"/>
      <c r="N261" s="24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167</v>
      </c>
      <c r="AU261" s="16" t="s">
        <v>85</v>
      </c>
    </row>
    <row r="262" s="2" customFormat="1">
      <c r="A262" s="37"/>
      <c r="B262" s="38"/>
      <c r="C262" s="39"/>
      <c r="D262" s="240" t="s">
        <v>239</v>
      </c>
      <c r="E262" s="39"/>
      <c r="F262" s="256" t="s">
        <v>1420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239</v>
      </c>
      <c r="AU262" s="16" t="s">
        <v>85</v>
      </c>
    </row>
    <row r="263" s="12" customFormat="1" ht="22.8" customHeight="1">
      <c r="A263" s="12"/>
      <c r="B263" s="210"/>
      <c r="C263" s="211"/>
      <c r="D263" s="212" t="s">
        <v>75</v>
      </c>
      <c r="E263" s="224" t="s">
        <v>175</v>
      </c>
      <c r="F263" s="224" t="s">
        <v>176</v>
      </c>
      <c r="G263" s="211"/>
      <c r="H263" s="211"/>
      <c r="I263" s="214"/>
      <c r="J263" s="225">
        <f>BK263</f>
        <v>0</v>
      </c>
      <c r="K263" s="211"/>
      <c r="L263" s="216"/>
      <c r="M263" s="217"/>
      <c r="N263" s="218"/>
      <c r="O263" s="218"/>
      <c r="P263" s="219">
        <f>SUM(P264:P317)</f>
        <v>0</v>
      </c>
      <c r="Q263" s="218"/>
      <c r="R263" s="219">
        <f>SUM(R264:R317)</f>
        <v>0.01636</v>
      </c>
      <c r="S263" s="218"/>
      <c r="T263" s="220">
        <f>SUM(T264:T317)</f>
        <v>22.584292000000001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1" t="s">
        <v>83</v>
      </c>
      <c r="AT263" s="222" t="s">
        <v>75</v>
      </c>
      <c r="AU263" s="222" t="s">
        <v>83</v>
      </c>
      <c r="AY263" s="221" t="s">
        <v>158</v>
      </c>
      <c r="BK263" s="223">
        <f>SUM(BK264:BK317)</f>
        <v>0</v>
      </c>
    </row>
    <row r="264" s="2" customFormat="1" ht="33" customHeight="1">
      <c r="A264" s="37"/>
      <c r="B264" s="38"/>
      <c r="C264" s="226" t="s">
        <v>475</v>
      </c>
      <c r="D264" s="226" t="s">
        <v>161</v>
      </c>
      <c r="E264" s="227" t="s">
        <v>1424</v>
      </c>
      <c r="F264" s="228" t="s">
        <v>1425</v>
      </c>
      <c r="G264" s="229" t="s">
        <v>235</v>
      </c>
      <c r="H264" s="230">
        <v>35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0.00012999999999999999</v>
      </c>
      <c r="R264" s="236">
        <f>Q264*H264</f>
        <v>0.0045499999999999994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165</v>
      </c>
      <c r="AT264" s="238" t="s">
        <v>161</v>
      </c>
      <c r="AU264" s="238" t="s">
        <v>85</v>
      </c>
      <c r="AY264" s="16" t="s">
        <v>158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83</v>
      </c>
      <c r="BK264" s="239">
        <f>ROUND(I264*H264,2)</f>
        <v>0</v>
      </c>
      <c r="BL264" s="16" t="s">
        <v>165</v>
      </c>
      <c r="BM264" s="238" t="s">
        <v>1426</v>
      </c>
    </row>
    <row r="265" s="2" customFormat="1">
      <c r="A265" s="37"/>
      <c r="B265" s="38"/>
      <c r="C265" s="39"/>
      <c r="D265" s="240" t="s">
        <v>167</v>
      </c>
      <c r="E265" s="39"/>
      <c r="F265" s="241" t="s">
        <v>1427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167</v>
      </c>
      <c r="AU265" s="16" t="s">
        <v>85</v>
      </c>
    </row>
    <row r="266" s="2" customFormat="1" ht="21.75" customHeight="1">
      <c r="A266" s="37"/>
      <c r="B266" s="38"/>
      <c r="C266" s="226" t="s">
        <v>477</v>
      </c>
      <c r="D266" s="226" t="s">
        <v>161</v>
      </c>
      <c r="E266" s="227" t="s">
        <v>1428</v>
      </c>
      <c r="F266" s="228" t="s">
        <v>1429</v>
      </c>
      <c r="G266" s="229" t="s">
        <v>362</v>
      </c>
      <c r="H266" s="230">
        <v>1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41</v>
      </c>
      <c r="O266" s="90"/>
      <c r="P266" s="236">
        <f>O266*H266</f>
        <v>0</v>
      </c>
      <c r="Q266" s="236">
        <v>0.00044000000000000002</v>
      </c>
      <c r="R266" s="236">
        <f>Q266*H266</f>
        <v>0.00044000000000000002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165</v>
      </c>
      <c r="AT266" s="238" t="s">
        <v>161</v>
      </c>
      <c r="AU266" s="238" t="s">
        <v>85</v>
      </c>
      <c r="AY266" s="16" t="s">
        <v>158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83</v>
      </c>
      <c r="BK266" s="239">
        <f>ROUND(I266*H266,2)</f>
        <v>0</v>
      </c>
      <c r="BL266" s="16" t="s">
        <v>165</v>
      </c>
      <c r="BM266" s="238" t="s">
        <v>1430</v>
      </c>
    </row>
    <row r="267" s="2" customFormat="1">
      <c r="A267" s="37"/>
      <c r="B267" s="38"/>
      <c r="C267" s="39"/>
      <c r="D267" s="240" t="s">
        <v>167</v>
      </c>
      <c r="E267" s="39"/>
      <c r="F267" s="241" t="s">
        <v>1431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167</v>
      </c>
      <c r="AU267" s="16" t="s">
        <v>85</v>
      </c>
    </row>
    <row r="268" s="2" customFormat="1">
      <c r="A268" s="37"/>
      <c r="B268" s="38"/>
      <c r="C268" s="39"/>
      <c r="D268" s="240" t="s">
        <v>239</v>
      </c>
      <c r="E268" s="39"/>
      <c r="F268" s="256" t="s">
        <v>1432</v>
      </c>
      <c r="G268" s="39"/>
      <c r="H268" s="39"/>
      <c r="I268" s="242"/>
      <c r="J268" s="39"/>
      <c r="K268" s="39"/>
      <c r="L268" s="43"/>
      <c r="M268" s="243"/>
      <c r="N268" s="24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239</v>
      </c>
      <c r="AU268" s="16" t="s">
        <v>85</v>
      </c>
    </row>
    <row r="269" s="2" customFormat="1" ht="24.15" customHeight="1">
      <c r="A269" s="37"/>
      <c r="B269" s="38"/>
      <c r="C269" s="257" t="s">
        <v>481</v>
      </c>
      <c r="D269" s="257" t="s">
        <v>249</v>
      </c>
      <c r="E269" s="258" t="s">
        <v>1433</v>
      </c>
      <c r="F269" s="259" t="s">
        <v>1434</v>
      </c>
      <c r="G269" s="260" t="s">
        <v>1</v>
      </c>
      <c r="H269" s="261">
        <v>1</v>
      </c>
      <c r="I269" s="262"/>
      <c r="J269" s="263">
        <f>ROUND(I269*H269,2)</f>
        <v>0</v>
      </c>
      <c r="K269" s="264"/>
      <c r="L269" s="265"/>
      <c r="M269" s="266" t="s">
        <v>1</v>
      </c>
      <c r="N269" s="267" t="s">
        <v>41</v>
      </c>
      <c r="O269" s="90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8" t="s">
        <v>201</v>
      </c>
      <c r="AT269" s="238" t="s">
        <v>249</v>
      </c>
      <c r="AU269" s="238" t="s">
        <v>85</v>
      </c>
      <c r="AY269" s="16" t="s">
        <v>158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6" t="s">
        <v>83</v>
      </c>
      <c r="BK269" s="239">
        <f>ROUND(I269*H269,2)</f>
        <v>0</v>
      </c>
      <c r="BL269" s="16" t="s">
        <v>165</v>
      </c>
      <c r="BM269" s="238" t="s">
        <v>1435</v>
      </c>
    </row>
    <row r="270" s="2" customFormat="1">
      <c r="A270" s="37"/>
      <c r="B270" s="38"/>
      <c r="C270" s="39"/>
      <c r="D270" s="240" t="s">
        <v>167</v>
      </c>
      <c r="E270" s="39"/>
      <c r="F270" s="241" t="s">
        <v>1434</v>
      </c>
      <c r="G270" s="39"/>
      <c r="H270" s="39"/>
      <c r="I270" s="242"/>
      <c r="J270" s="39"/>
      <c r="K270" s="39"/>
      <c r="L270" s="43"/>
      <c r="M270" s="243"/>
      <c r="N270" s="244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167</v>
      </c>
      <c r="AU270" s="16" t="s">
        <v>85</v>
      </c>
    </row>
    <row r="271" s="2" customFormat="1">
      <c r="A271" s="37"/>
      <c r="B271" s="38"/>
      <c r="C271" s="39"/>
      <c r="D271" s="240" t="s">
        <v>239</v>
      </c>
      <c r="E271" s="39"/>
      <c r="F271" s="256" t="s">
        <v>1436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239</v>
      </c>
      <c r="AU271" s="16" t="s">
        <v>85</v>
      </c>
    </row>
    <row r="272" s="2" customFormat="1" ht="16.5" customHeight="1">
      <c r="A272" s="37"/>
      <c r="B272" s="38"/>
      <c r="C272" s="226" t="s">
        <v>487</v>
      </c>
      <c r="D272" s="226" t="s">
        <v>161</v>
      </c>
      <c r="E272" s="227" t="s">
        <v>1437</v>
      </c>
      <c r="F272" s="228" t="s">
        <v>1438</v>
      </c>
      <c r="G272" s="229" t="s">
        <v>362</v>
      </c>
      <c r="H272" s="230">
        <v>1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0.00018000000000000001</v>
      </c>
      <c r="R272" s="236">
        <f>Q272*H272</f>
        <v>0.00018000000000000001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165</v>
      </c>
      <c r="AT272" s="238" t="s">
        <v>161</v>
      </c>
      <c r="AU272" s="238" t="s">
        <v>85</v>
      </c>
      <c r="AY272" s="16" t="s">
        <v>158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83</v>
      </c>
      <c r="BK272" s="239">
        <f>ROUND(I272*H272,2)</f>
        <v>0</v>
      </c>
      <c r="BL272" s="16" t="s">
        <v>165</v>
      </c>
      <c r="BM272" s="238" t="s">
        <v>1439</v>
      </c>
    </row>
    <row r="273" s="2" customFormat="1">
      <c r="A273" s="37"/>
      <c r="B273" s="38"/>
      <c r="C273" s="39"/>
      <c r="D273" s="240" t="s">
        <v>167</v>
      </c>
      <c r="E273" s="39"/>
      <c r="F273" s="241" t="s">
        <v>1440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167</v>
      </c>
      <c r="AU273" s="16" t="s">
        <v>85</v>
      </c>
    </row>
    <row r="274" s="2" customFormat="1" ht="16.5" customHeight="1">
      <c r="A274" s="37"/>
      <c r="B274" s="38"/>
      <c r="C274" s="257" t="s">
        <v>491</v>
      </c>
      <c r="D274" s="257" t="s">
        <v>249</v>
      </c>
      <c r="E274" s="258" t="s">
        <v>1441</v>
      </c>
      <c r="F274" s="259" t="s">
        <v>1442</v>
      </c>
      <c r="G274" s="260" t="s">
        <v>362</v>
      </c>
      <c r="H274" s="261">
        <v>1</v>
      </c>
      <c r="I274" s="262"/>
      <c r="J274" s="263">
        <f>ROUND(I274*H274,2)</f>
        <v>0</v>
      </c>
      <c r="K274" s="264"/>
      <c r="L274" s="265"/>
      <c r="M274" s="266" t="s">
        <v>1</v>
      </c>
      <c r="N274" s="267" t="s">
        <v>41</v>
      </c>
      <c r="O274" s="90"/>
      <c r="P274" s="236">
        <f>O274*H274</f>
        <v>0</v>
      </c>
      <c r="Q274" s="236">
        <v>0.0089999999999999993</v>
      </c>
      <c r="R274" s="236">
        <f>Q274*H274</f>
        <v>0.0089999999999999993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201</v>
      </c>
      <c r="AT274" s="238" t="s">
        <v>249</v>
      </c>
      <c r="AU274" s="238" t="s">
        <v>85</v>
      </c>
      <c r="AY274" s="16" t="s">
        <v>158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83</v>
      </c>
      <c r="BK274" s="239">
        <f>ROUND(I274*H274,2)</f>
        <v>0</v>
      </c>
      <c r="BL274" s="16" t="s">
        <v>165</v>
      </c>
      <c r="BM274" s="238" t="s">
        <v>1443</v>
      </c>
    </row>
    <row r="275" s="2" customFormat="1">
      <c r="A275" s="37"/>
      <c r="B275" s="38"/>
      <c r="C275" s="39"/>
      <c r="D275" s="240" t="s">
        <v>167</v>
      </c>
      <c r="E275" s="39"/>
      <c r="F275" s="241" t="s">
        <v>1444</v>
      </c>
      <c r="G275" s="39"/>
      <c r="H275" s="39"/>
      <c r="I275" s="242"/>
      <c r="J275" s="39"/>
      <c r="K275" s="39"/>
      <c r="L275" s="43"/>
      <c r="M275" s="243"/>
      <c r="N275" s="24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167</v>
      </c>
      <c r="AU275" s="16" t="s">
        <v>85</v>
      </c>
    </row>
    <row r="276" s="2" customFormat="1" ht="21.75" customHeight="1">
      <c r="A276" s="37"/>
      <c r="B276" s="38"/>
      <c r="C276" s="226" t="s">
        <v>496</v>
      </c>
      <c r="D276" s="226" t="s">
        <v>161</v>
      </c>
      <c r="E276" s="227" t="s">
        <v>1445</v>
      </c>
      <c r="F276" s="228" t="s">
        <v>1446</v>
      </c>
      <c r="G276" s="229" t="s">
        <v>235</v>
      </c>
      <c r="H276" s="230">
        <v>31.219999999999999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</v>
      </c>
      <c r="R276" s="236">
        <f>Q276*H276</f>
        <v>0</v>
      </c>
      <c r="S276" s="236">
        <v>0.13100000000000001</v>
      </c>
      <c r="T276" s="237">
        <f>S276*H276</f>
        <v>4.0898200000000005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165</v>
      </c>
      <c r="AT276" s="238" t="s">
        <v>161</v>
      </c>
      <c r="AU276" s="238" t="s">
        <v>85</v>
      </c>
      <c r="AY276" s="16" t="s">
        <v>158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83</v>
      </c>
      <c r="BK276" s="239">
        <f>ROUND(I276*H276,2)</f>
        <v>0</v>
      </c>
      <c r="BL276" s="16" t="s">
        <v>165</v>
      </c>
      <c r="BM276" s="238" t="s">
        <v>1447</v>
      </c>
    </row>
    <row r="277" s="2" customFormat="1">
      <c r="A277" s="37"/>
      <c r="B277" s="38"/>
      <c r="C277" s="39"/>
      <c r="D277" s="240" t="s">
        <v>167</v>
      </c>
      <c r="E277" s="39"/>
      <c r="F277" s="241" t="s">
        <v>1448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167</v>
      </c>
      <c r="AU277" s="16" t="s">
        <v>85</v>
      </c>
    </row>
    <row r="278" s="13" customFormat="1">
      <c r="A278" s="13"/>
      <c r="B278" s="245"/>
      <c r="C278" s="246"/>
      <c r="D278" s="240" t="s">
        <v>169</v>
      </c>
      <c r="E278" s="247" t="s">
        <v>1</v>
      </c>
      <c r="F278" s="248" t="s">
        <v>1449</v>
      </c>
      <c r="G278" s="246"/>
      <c r="H278" s="249">
        <v>31.219999999999999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5" t="s">
        <v>169</v>
      </c>
      <c r="AU278" s="255" t="s">
        <v>85</v>
      </c>
      <c r="AV278" s="13" t="s">
        <v>85</v>
      </c>
      <c r="AW278" s="13" t="s">
        <v>32</v>
      </c>
      <c r="AX278" s="13" t="s">
        <v>83</v>
      </c>
      <c r="AY278" s="255" t="s">
        <v>158</v>
      </c>
    </row>
    <row r="279" s="2" customFormat="1" ht="21.75" customHeight="1">
      <c r="A279" s="37"/>
      <c r="B279" s="38"/>
      <c r="C279" s="226" t="s">
        <v>501</v>
      </c>
      <c r="D279" s="226" t="s">
        <v>161</v>
      </c>
      <c r="E279" s="227" t="s">
        <v>1450</v>
      </c>
      <c r="F279" s="228" t="s">
        <v>1451</v>
      </c>
      <c r="G279" s="229" t="s">
        <v>235</v>
      </c>
      <c r="H279" s="230">
        <v>8.5999999999999996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41</v>
      </c>
      <c r="O279" s="90"/>
      <c r="P279" s="236">
        <f>O279*H279</f>
        <v>0</v>
      </c>
      <c r="Q279" s="236">
        <v>0</v>
      </c>
      <c r="R279" s="236">
        <f>Q279*H279</f>
        <v>0</v>
      </c>
      <c r="S279" s="236">
        <v>0.26100000000000001</v>
      </c>
      <c r="T279" s="237">
        <f>S279*H279</f>
        <v>2.2446000000000002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165</v>
      </c>
      <c r="AT279" s="238" t="s">
        <v>161</v>
      </c>
      <c r="AU279" s="238" t="s">
        <v>85</v>
      </c>
      <c r="AY279" s="16" t="s">
        <v>158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83</v>
      </c>
      <c r="BK279" s="239">
        <f>ROUND(I279*H279,2)</f>
        <v>0</v>
      </c>
      <c r="BL279" s="16" t="s">
        <v>165</v>
      </c>
      <c r="BM279" s="238" t="s">
        <v>1452</v>
      </c>
    </row>
    <row r="280" s="2" customFormat="1">
      <c r="A280" s="37"/>
      <c r="B280" s="38"/>
      <c r="C280" s="39"/>
      <c r="D280" s="240" t="s">
        <v>167</v>
      </c>
      <c r="E280" s="39"/>
      <c r="F280" s="241" t="s">
        <v>1453</v>
      </c>
      <c r="G280" s="39"/>
      <c r="H280" s="39"/>
      <c r="I280" s="242"/>
      <c r="J280" s="39"/>
      <c r="K280" s="39"/>
      <c r="L280" s="43"/>
      <c r="M280" s="243"/>
      <c r="N280" s="24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167</v>
      </c>
      <c r="AU280" s="16" t="s">
        <v>85</v>
      </c>
    </row>
    <row r="281" s="13" customFormat="1">
      <c r="A281" s="13"/>
      <c r="B281" s="245"/>
      <c r="C281" s="246"/>
      <c r="D281" s="240" t="s">
        <v>169</v>
      </c>
      <c r="E281" s="247" t="s">
        <v>1</v>
      </c>
      <c r="F281" s="248" t="s">
        <v>1454</v>
      </c>
      <c r="G281" s="246"/>
      <c r="H281" s="249">
        <v>8.5999999999999996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5" t="s">
        <v>169</v>
      </c>
      <c r="AU281" s="255" t="s">
        <v>85</v>
      </c>
      <c r="AV281" s="13" t="s">
        <v>85</v>
      </c>
      <c r="AW281" s="13" t="s">
        <v>32</v>
      </c>
      <c r="AX281" s="13" t="s">
        <v>83</v>
      </c>
      <c r="AY281" s="255" t="s">
        <v>158</v>
      </c>
    </row>
    <row r="282" s="2" customFormat="1" ht="37.8" customHeight="1">
      <c r="A282" s="37"/>
      <c r="B282" s="38"/>
      <c r="C282" s="226" t="s">
        <v>506</v>
      </c>
      <c r="D282" s="226" t="s">
        <v>161</v>
      </c>
      <c r="E282" s="227" t="s">
        <v>1455</v>
      </c>
      <c r="F282" s="228" t="s">
        <v>1456</v>
      </c>
      <c r="G282" s="229" t="s">
        <v>164</v>
      </c>
      <c r="H282" s="230">
        <v>0.73599999999999999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41</v>
      </c>
      <c r="O282" s="90"/>
      <c r="P282" s="236">
        <f>O282*H282</f>
        <v>0</v>
      </c>
      <c r="Q282" s="236">
        <v>0</v>
      </c>
      <c r="R282" s="236">
        <f>Q282*H282</f>
        <v>0</v>
      </c>
      <c r="S282" s="236">
        <v>2.2000000000000002</v>
      </c>
      <c r="T282" s="237">
        <f>S282*H282</f>
        <v>1.6192000000000002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165</v>
      </c>
      <c r="AT282" s="238" t="s">
        <v>161</v>
      </c>
      <c r="AU282" s="238" t="s">
        <v>85</v>
      </c>
      <c r="AY282" s="16" t="s">
        <v>158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83</v>
      </c>
      <c r="BK282" s="239">
        <f>ROUND(I282*H282,2)</f>
        <v>0</v>
      </c>
      <c r="BL282" s="16" t="s">
        <v>165</v>
      </c>
      <c r="BM282" s="238" t="s">
        <v>1457</v>
      </c>
    </row>
    <row r="283" s="2" customFormat="1">
      <c r="A283" s="37"/>
      <c r="B283" s="38"/>
      <c r="C283" s="39"/>
      <c r="D283" s="240" t="s">
        <v>167</v>
      </c>
      <c r="E283" s="39"/>
      <c r="F283" s="241" t="s">
        <v>1458</v>
      </c>
      <c r="G283" s="39"/>
      <c r="H283" s="39"/>
      <c r="I283" s="242"/>
      <c r="J283" s="39"/>
      <c r="K283" s="39"/>
      <c r="L283" s="43"/>
      <c r="M283" s="243"/>
      <c r="N283" s="24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167</v>
      </c>
      <c r="AU283" s="16" t="s">
        <v>85</v>
      </c>
    </row>
    <row r="284" s="13" customFormat="1">
      <c r="A284" s="13"/>
      <c r="B284" s="245"/>
      <c r="C284" s="246"/>
      <c r="D284" s="240" t="s">
        <v>169</v>
      </c>
      <c r="E284" s="247" t="s">
        <v>1</v>
      </c>
      <c r="F284" s="248" t="s">
        <v>1459</v>
      </c>
      <c r="G284" s="246"/>
      <c r="H284" s="249">
        <v>0.47999999999999998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5" t="s">
        <v>169</v>
      </c>
      <c r="AU284" s="255" t="s">
        <v>85</v>
      </c>
      <c r="AV284" s="13" t="s">
        <v>85</v>
      </c>
      <c r="AW284" s="13" t="s">
        <v>32</v>
      </c>
      <c r="AX284" s="13" t="s">
        <v>76</v>
      </c>
      <c r="AY284" s="255" t="s">
        <v>158</v>
      </c>
    </row>
    <row r="285" s="13" customFormat="1">
      <c r="A285" s="13"/>
      <c r="B285" s="245"/>
      <c r="C285" s="246"/>
      <c r="D285" s="240" t="s">
        <v>169</v>
      </c>
      <c r="E285" s="247" t="s">
        <v>1</v>
      </c>
      <c r="F285" s="248" t="s">
        <v>1460</v>
      </c>
      <c r="G285" s="246"/>
      <c r="H285" s="249">
        <v>0.25600000000000001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5" t="s">
        <v>169</v>
      </c>
      <c r="AU285" s="255" t="s">
        <v>85</v>
      </c>
      <c r="AV285" s="13" t="s">
        <v>85</v>
      </c>
      <c r="AW285" s="13" t="s">
        <v>32</v>
      </c>
      <c r="AX285" s="13" t="s">
        <v>76</v>
      </c>
      <c r="AY285" s="255" t="s">
        <v>158</v>
      </c>
    </row>
    <row r="286" s="14" customFormat="1">
      <c r="A286" s="14"/>
      <c r="B286" s="272"/>
      <c r="C286" s="273"/>
      <c r="D286" s="240" t="s">
        <v>169</v>
      </c>
      <c r="E286" s="274" t="s">
        <v>1</v>
      </c>
      <c r="F286" s="275" t="s">
        <v>1246</v>
      </c>
      <c r="G286" s="273"/>
      <c r="H286" s="276">
        <v>0.73599999999999999</v>
      </c>
      <c r="I286" s="277"/>
      <c r="J286" s="273"/>
      <c r="K286" s="273"/>
      <c r="L286" s="278"/>
      <c r="M286" s="279"/>
      <c r="N286" s="280"/>
      <c r="O286" s="280"/>
      <c r="P286" s="280"/>
      <c r="Q286" s="280"/>
      <c r="R286" s="280"/>
      <c r="S286" s="280"/>
      <c r="T286" s="28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2" t="s">
        <v>169</v>
      </c>
      <c r="AU286" s="282" t="s">
        <v>85</v>
      </c>
      <c r="AV286" s="14" t="s">
        <v>165</v>
      </c>
      <c r="AW286" s="14" t="s">
        <v>32</v>
      </c>
      <c r="AX286" s="14" t="s">
        <v>83</v>
      </c>
      <c r="AY286" s="282" t="s">
        <v>158</v>
      </c>
    </row>
    <row r="287" s="2" customFormat="1" ht="37.8" customHeight="1">
      <c r="A287" s="37"/>
      <c r="B287" s="38"/>
      <c r="C287" s="226" t="s">
        <v>510</v>
      </c>
      <c r="D287" s="226" t="s">
        <v>161</v>
      </c>
      <c r="E287" s="227" t="s">
        <v>178</v>
      </c>
      <c r="F287" s="228" t="s">
        <v>179</v>
      </c>
      <c r="G287" s="229" t="s">
        <v>164</v>
      </c>
      <c r="H287" s="230">
        <v>5.5679999999999996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41</v>
      </c>
      <c r="O287" s="90"/>
      <c r="P287" s="236">
        <f>O287*H287</f>
        <v>0</v>
      </c>
      <c r="Q287" s="236">
        <v>0</v>
      </c>
      <c r="R287" s="236">
        <f>Q287*H287</f>
        <v>0</v>
      </c>
      <c r="S287" s="236">
        <v>2.2000000000000002</v>
      </c>
      <c r="T287" s="237">
        <f>S287*H287</f>
        <v>12.249600000000001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165</v>
      </c>
      <c r="AT287" s="238" t="s">
        <v>161</v>
      </c>
      <c r="AU287" s="238" t="s">
        <v>85</v>
      </c>
      <c r="AY287" s="16" t="s">
        <v>158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83</v>
      </c>
      <c r="BK287" s="239">
        <f>ROUND(I287*H287,2)</f>
        <v>0</v>
      </c>
      <c r="BL287" s="16" t="s">
        <v>165</v>
      </c>
      <c r="BM287" s="238" t="s">
        <v>1461</v>
      </c>
    </row>
    <row r="288" s="2" customFormat="1">
      <c r="A288" s="37"/>
      <c r="B288" s="38"/>
      <c r="C288" s="39"/>
      <c r="D288" s="240" t="s">
        <v>167</v>
      </c>
      <c r="E288" s="39"/>
      <c r="F288" s="241" t="s">
        <v>181</v>
      </c>
      <c r="G288" s="39"/>
      <c r="H288" s="39"/>
      <c r="I288" s="242"/>
      <c r="J288" s="39"/>
      <c r="K288" s="39"/>
      <c r="L288" s="43"/>
      <c r="M288" s="243"/>
      <c r="N288" s="24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167</v>
      </c>
      <c r="AU288" s="16" t="s">
        <v>85</v>
      </c>
    </row>
    <row r="289" s="13" customFormat="1">
      <c r="A289" s="13"/>
      <c r="B289" s="245"/>
      <c r="C289" s="246"/>
      <c r="D289" s="240" t="s">
        <v>169</v>
      </c>
      <c r="E289" s="247" t="s">
        <v>1</v>
      </c>
      <c r="F289" s="248" t="s">
        <v>1403</v>
      </c>
      <c r="G289" s="246"/>
      <c r="H289" s="249">
        <v>5.5679999999999996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5" t="s">
        <v>169</v>
      </c>
      <c r="AU289" s="255" t="s">
        <v>85</v>
      </c>
      <c r="AV289" s="13" t="s">
        <v>85</v>
      </c>
      <c r="AW289" s="13" t="s">
        <v>32</v>
      </c>
      <c r="AX289" s="13" t="s">
        <v>83</v>
      </c>
      <c r="AY289" s="255" t="s">
        <v>158</v>
      </c>
    </row>
    <row r="290" s="2" customFormat="1" ht="21.75" customHeight="1">
      <c r="A290" s="37"/>
      <c r="B290" s="38"/>
      <c r="C290" s="226" t="s">
        <v>514</v>
      </c>
      <c r="D290" s="226" t="s">
        <v>161</v>
      </c>
      <c r="E290" s="227" t="s">
        <v>1462</v>
      </c>
      <c r="F290" s="228" t="s">
        <v>1463</v>
      </c>
      <c r="G290" s="229" t="s">
        <v>235</v>
      </c>
      <c r="H290" s="230">
        <v>5.4000000000000004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41</v>
      </c>
      <c r="O290" s="90"/>
      <c r="P290" s="236">
        <f>O290*H290</f>
        <v>0</v>
      </c>
      <c r="Q290" s="236">
        <v>0</v>
      </c>
      <c r="R290" s="236">
        <f>Q290*H290</f>
        <v>0</v>
      </c>
      <c r="S290" s="236">
        <v>0.075999999999999998</v>
      </c>
      <c r="T290" s="237">
        <f>S290*H290</f>
        <v>0.41040000000000004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165</v>
      </c>
      <c r="AT290" s="238" t="s">
        <v>161</v>
      </c>
      <c r="AU290" s="238" t="s">
        <v>85</v>
      </c>
      <c r="AY290" s="16" t="s">
        <v>158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83</v>
      </c>
      <c r="BK290" s="239">
        <f>ROUND(I290*H290,2)</f>
        <v>0</v>
      </c>
      <c r="BL290" s="16" t="s">
        <v>165</v>
      </c>
      <c r="BM290" s="238" t="s">
        <v>1464</v>
      </c>
    </row>
    <row r="291" s="2" customFormat="1">
      <c r="A291" s="37"/>
      <c r="B291" s="38"/>
      <c r="C291" s="39"/>
      <c r="D291" s="240" t="s">
        <v>167</v>
      </c>
      <c r="E291" s="39"/>
      <c r="F291" s="241" t="s">
        <v>1465</v>
      </c>
      <c r="G291" s="39"/>
      <c r="H291" s="39"/>
      <c r="I291" s="242"/>
      <c r="J291" s="39"/>
      <c r="K291" s="39"/>
      <c r="L291" s="43"/>
      <c r="M291" s="243"/>
      <c r="N291" s="24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167</v>
      </c>
      <c r="AU291" s="16" t="s">
        <v>85</v>
      </c>
    </row>
    <row r="292" s="13" customFormat="1">
      <c r="A292" s="13"/>
      <c r="B292" s="245"/>
      <c r="C292" s="246"/>
      <c r="D292" s="240" t="s">
        <v>169</v>
      </c>
      <c r="E292" s="247" t="s">
        <v>1</v>
      </c>
      <c r="F292" s="248" t="s">
        <v>1466</v>
      </c>
      <c r="G292" s="246"/>
      <c r="H292" s="249">
        <v>5.4000000000000004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5" t="s">
        <v>169</v>
      </c>
      <c r="AU292" s="255" t="s">
        <v>85</v>
      </c>
      <c r="AV292" s="13" t="s">
        <v>85</v>
      </c>
      <c r="AW292" s="13" t="s">
        <v>32</v>
      </c>
      <c r="AX292" s="13" t="s">
        <v>83</v>
      </c>
      <c r="AY292" s="255" t="s">
        <v>158</v>
      </c>
    </row>
    <row r="293" s="2" customFormat="1" ht="24.15" customHeight="1">
      <c r="A293" s="37"/>
      <c r="B293" s="38"/>
      <c r="C293" s="226" t="s">
        <v>519</v>
      </c>
      <c r="D293" s="226" t="s">
        <v>161</v>
      </c>
      <c r="E293" s="227" t="s">
        <v>1467</v>
      </c>
      <c r="F293" s="228" t="s">
        <v>1468</v>
      </c>
      <c r="G293" s="229" t="s">
        <v>235</v>
      </c>
      <c r="H293" s="230">
        <v>1.0800000000000001</v>
      </c>
      <c r="I293" s="231"/>
      <c r="J293" s="232">
        <f>ROUND(I293*H293,2)</f>
        <v>0</v>
      </c>
      <c r="K293" s="233"/>
      <c r="L293" s="43"/>
      <c r="M293" s="234" t="s">
        <v>1</v>
      </c>
      <c r="N293" s="235" t="s">
        <v>41</v>
      </c>
      <c r="O293" s="90"/>
      <c r="P293" s="236">
        <f>O293*H293</f>
        <v>0</v>
      </c>
      <c r="Q293" s="236">
        <v>0</v>
      </c>
      <c r="R293" s="236">
        <f>Q293*H293</f>
        <v>0</v>
      </c>
      <c r="S293" s="236">
        <v>0.072999999999999995</v>
      </c>
      <c r="T293" s="237">
        <f>S293*H293</f>
        <v>0.078839999999999993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165</v>
      </c>
      <c r="AT293" s="238" t="s">
        <v>161</v>
      </c>
      <c r="AU293" s="238" t="s">
        <v>85</v>
      </c>
      <c r="AY293" s="16" t="s">
        <v>158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83</v>
      </c>
      <c r="BK293" s="239">
        <f>ROUND(I293*H293,2)</f>
        <v>0</v>
      </c>
      <c r="BL293" s="16" t="s">
        <v>165</v>
      </c>
      <c r="BM293" s="238" t="s">
        <v>1469</v>
      </c>
    </row>
    <row r="294" s="2" customFormat="1">
      <c r="A294" s="37"/>
      <c r="B294" s="38"/>
      <c r="C294" s="39"/>
      <c r="D294" s="240" t="s">
        <v>167</v>
      </c>
      <c r="E294" s="39"/>
      <c r="F294" s="241" t="s">
        <v>1470</v>
      </c>
      <c r="G294" s="39"/>
      <c r="H294" s="39"/>
      <c r="I294" s="242"/>
      <c r="J294" s="39"/>
      <c r="K294" s="39"/>
      <c r="L294" s="43"/>
      <c r="M294" s="243"/>
      <c r="N294" s="24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167</v>
      </c>
      <c r="AU294" s="16" t="s">
        <v>85</v>
      </c>
    </row>
    <row r="295" s="13" customFormat="1">
      <c r="A295" s="13"/>
      <c r="B295" s="245"/>
      <c r="C295" s="246"/>
      <c r="D295" s="240" t="s">
        <v>169</v>
      </c>
      <c r="E295" s="247" t="s">
        <v>1</v>
      </c>
      <c r="F295" s="248" t="s">
        <v>1390</v>
      </c>
      <c r="G295" s="246"/>
      <c r="H295" s="249">
        <v>1.0800000000000001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5" t="s">
        <v>169</v>
      </c>
      <c r="AU295" s="255" t="s">
        <v>85</v>
      </c>
      <c r="AV295" s="13" t="s">
        <v>85</v>
      </c>
      <c r="AW295" s="13" t="s">
        <v>32</v>
      </c>
      <c r="AX295" s="13" t="s">
        <v>83</v>
      </c>
      <c r="AY295" s="255" t="s">
        <v>158</v>
      </c>
    </row>
    <row r="296" s="2" customFormat="1" ht="24.15" customHeight="1">
      <c r="A296" s="37"/>
      <c r="B296" s="38"/>
      <c r="C296" s="226" t="s">
        <v>524</v>
      </c>
      <c r="D296" s="226" t="s">
        <v>161</v>
      </c>
      <c r="E296" s="227" t="s">
        <v>1471</v>
      </c>
      <c r="F296" s="228" t="s">
        <v>1472</v>
      </c>
      <c r="G296" s="229" t="s">
        <v>362</v>
      </c>
      <c r="H296" s="230">
        <v>2</v>
      </c>
      <c r="I296" s="231"/>
      <c r="J296" s="232">
        <f>ROUND(I296*H296,2)</f>
        <v>0</v>
      </c>
      <c r="K296" s="233"/>
      <c r="L296" s="43"/>
      <c r="M296" s="234" t="s">
        <v>1</v>
      </c>
      <c r="N296" s="235" t="s">
        <v>41</v>
      </c>
      <c r="O296" s="90"/>
      <c r="P296" s="236">
        <f>O296*H296</f>
        <v>0</v>
      </c>
      <c r="Q296" s="236">
        <v>0</v>
      </c>
      <c r="R296" s="236">
        <f>Q296*H296</f>
        <v>0</v>
      </c>
      <c r="S296" s="236">
        <v>0.0080000000000000002</v>
      </c>
      <c r="T296" s="237">
        <f>S296*H296</f>
        <v>0.016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165</v>
      </c>
      <c r="AT296" s="238" t="s">
        <v>161</v>
      </c>
      <c r="AU296" s="238" t="s">
        <v>85</v>
      </c>
      <c r="AY296" s="16" t="s">
        <v>158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83</v>
      </c>
      <c r="BK296" s="239">
        <f>ROUND(I296*H296,2)</f>
        <v>0</v>
      </c>
      <c r="BL296" s="16" t="s">
        <v>165</v>
      </c>
      <c r="BM296" s="238" t="s">
        <v>1473</v>
      </c>
    </row>
    <row r="297" s="2" customFormat="1">
      <c r="A297" s="37"/>
      <c r="B297" s="38"/>
      <c r="C297" s="39"/>
      <c r="D297" s="240" t="s">
        <v>167</v>
      </c>
      <c r="E297" s="39"/>
      <c r="F297" s="241" t="s">
        <v>1474</v>
      </c>
      <c r="G297" s="39"/>
      <c r="H297" s="39"/>
      <c r="I297" s="242"/>
      <c r="J297" s="39"/>
      <c r="K297" s="39"/>
      <c r="L297" s="43"/>
      <c r="M297" s="243"/>
      <c r="N297" s="24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167</v>
      </c>
      <c r="AU297" s="16" t="s">
        <v>85</v>
      </c>
    </row>
    <row r="298" s="2" customFormat="1" ht="24.15" customHeight="1">
      <c r="A298" s="37"/>
      <c r="B298" s="38"/>
      <c r="C298" s="226" t="s">
        <v>529</v>
      </c>
      <c r="D298" s="226" t="s">
        <v>161</v>
      </c>
      <c r="E298" s="227" t="s">
        <v>1475</v>
      </c>
      <c r="F298" s="228" t="s">
        <v>1476</v>
      </c>
      <c r="G298" s="229" t="s">
        <v>276</v>
      </c>
      <c r="H298" s="230">
        <v>30</v>
      </c>
      <c r="I298" s="231"/>
      <c r="J298" s="232">
        <f>ROUND(I298*H298,2)</f>
        <v>0</v>
      </c>
      <c r="K298" s="233"/>
      <c r="L298" s="43"/>
      <c r="M298" s="234" t="s">
        <v>1</v>
      </c>
      <c r="N298" s="235" t="s">
        <v>41</v>
      </c>
      <c r="O298" s="90"/>
      <c r="P298" s="236">
        <f>O298*H298</f>
        <v>0</v>
      </c>
      <c r="Q298" s="236">
        <v>0</v>
      </c>
      <c r="R298" s="236">
        <f>Q298*H298</f>
        <v>0</v>
      </c>
      <c r="S298" s="236">
        <v>0.0040000000000000001</v>
      </c>
      <c r="T298" s="237">
        <f>S298*H298</f>
        <v>0.12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165</v>
      </c>
      <c r="AT298" s="238" t="s">
        <v>161</v>
      </c>
      <c r="AU298" s="238" t="s">
        <v>85</v>
      </c>
      <c r="AY298" s="16" t="s">
        <v>158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83</v>
      </c>
      <c r="BK298" s="239">
        <f>ROUND(I298*H298,2)</f>
        <v>0</v>
      </c>
      <c r="BL298" s="16" t="s">
        <v>165</v>
      </c>
      <c r="BM298" s="238" t="s">
        <v>1477</v>
      </c>
    </row>
    <row r="299" s="2" customFormat="1">
      <c r="A299" s="37"/>
      <c r="B299" s="38"/>
      <c r="C299" s="39"/>
      <c r="D299" s="240" t="s">
        <v>167</v>
      </c>
      <c r="E299" s="39"/>
      <c r="F299" s="241" t="s">
        <v>1478</v>
      </c>
      <c r="G299" s="39"/>
      <c r="H299" s="39"/>
      <c r="I299" s="242"/>
      <c r="J299" s="39"/>
      <c r="K299" s="39"/>
      <c r="L299" s="43"/>
      <c r="M299" s="243"/>
      <c r="N299" s="244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167</v>
      </c>
      <c r="AU299" s="16" t="s">
        <v>85</v>
      </c>
    </row>
    <row r="300" s="2" customFormat="1" ht="24.15" customHeight="1">
      <c r="A300" s="37"/>
      <c r="B300" s="38"/>
      <c r="C300" s="226" t="s">
        <v>534</v>
      </c>
      <c r="D300" s="226" t="s">
        <v>161</v>
      </c>
      <c r="E300" s="227" t="s">
        <v>1479</v>
      </c>
      <c r="F300" s="228" t="s">
        <v>1480</v>
      </c>
      <c r="G300" s="229" t="s">
        <v>276</v>
      </c>
      <c r="H300" s="230">
        <v>20</v>
      </c>
      <c r="I300" s="231"/>
      <c r="J300" s="232">
        <f>ROUND(I300*H300,2)</f>
        <v>0</v>
      </c>
      <c r="K300" s="233"/>
      <c r="L300" s="43"/>
      <c r="M300" s="234" t="s">
        <v>1</v>
      </c>
      <c r="N300" s="235" t="s">
        <v>41</v>
      </c>
      <c r="O300" s="90"/>
      <c r="P300" s="236">
        <f>O300*H300</f>
        <v>0</v>
      </c>
      <c r="Q300" s="236">
        <v>0</v>
      </c>
      <c r="R300" s="236">
        <f>Q300*H300</f>
        <v>0</v>
      </c>
      <c r="S300" s="236">
        <v>0.002</v>
      </c>
      <c r="T300" s="237">
        <f>S300*H300</f>
        <v>0.040000000000000001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165</v>
      </c>
      <c r="AT300" s="238" t="s">
        <v>161</v>
      </c>
      <c r="AU300" s="238" t="s">
        <v>85</v>
      </c>
      <c r="AY300" s="16" t="s">
        <v>158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83</v>
      </c>
      <c r="BK300" s="239">
        <f>ROUND(I300*H300,2)</f>
        <v>0</v>
      </c>
      <c r="BL300" s="16" t="s">
        <v>165</v>
      </c>
      <c r="BM300" s="238" t="s">
        <v>1481</v>
      </c>
    </row>
    <row r="301" s="2" customFormat="1">
      <c r="A301" s="37"/>
      <c r="B301" s="38"/>
      <c r="C301" s="39"/>
      <c r="D301" s="240" t="s">
        <v>167</v>
      </c>
      <c r="E301" s="39"/>
      <c r="F301" s="241" t="s">
        <v>1482</v>
      </c>
      <c r="G301" s="39"/>
      <c r="H301" s="39"/>
      <c r="I301" s="242"/>
      <c r="J301" s="39"/>
      <c r="K301" s="39"/>
      <c r="L301" s="43"/>
      <c r="M301" s="243"/>
      <c r="N301" s="244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167</v>
      </c>
      <c r="AU301" s="16" t="s">
        <v>85</v>
      </c>
    </row>
    <row r="302" s="2" customFormat="1" ht="24.15" customHeight="1">
      <c r="A302" s="37"/>
      <c r="B302" s="38"/>
      <c r="C302" s="226" t="s">
        <v>540</v>
      </c>
      <c r="D302" s="226" t="s">
        <v>161</v>
      </c>
      <c r="E302" s="227" t="s">
        <v>1483</v>
      </c>
      <c r="F302" s="228" t="s">
        <v>1484</v>
      </c>
      <c r="G302" s="229" t="s">
        <v>276</v>
      </c>
      <c r="H302" s="230">
        <v>0.59999999999999998</v>
      </c>
      <c r="I302" s="231"/>
      <c r="J302" s="232">
        <f>ROUND(I302*H302,2)</f>
        <v>0</v>
      </c>
      <c r="K302" s="233"/>
      <c r="L302" s="43"/>
      <c r="M302" s="234" t="s">
        <v>1</v>
      </c>
      <c r="N302" s="235" t="s">
        <v>41</v>
      </c>
      <c r="O302" s="90"/>
      <c r="P302" s="236">
        <f>O302*H302</f>
        <v>0</v>
      </c>
      <c r="Q302" s="236">
        <v>0.00365</v>
      </c>
      <c r="R302" s="236">
        <f>Q302*H302</f>
        <v>0.0021900000000000001</v>
      </c>
      <c r="S302" s="236">
        <v>0.11</v>
      </c>
      <c r="T302" s="237">
        <f>S302*H302</f>
        <v>0.066000000000000003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165</v>
      </c>
      <c r="AT302" s="238" t="s">
        <v>161</v>
      </c>
      <c r="AU302" s="238" t="s">
        <v>85</v>
      </c>
      <c r="AY302" s="16" t="s">
        <v>158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83</v>
      </c>
      <c r="BK302" s="239">
        <f>ROUND(I302*H302,2)</f>
        <v>0</v>
      </c>
      <c r="BL302" s="16" t="s">
        <v>165</v>
      </c>
      <c r="BM302" s="238" t="s">
        <v>1485</v>
      </c>
    </row>
    <row r="303" s="2" customFormat="1">
      <c r="A303" s="37"/>
      <c r="B303" s="38"/>
      <c r="C303" s="39"/>
      <c r="D303" s="240" t="s">
        <v>167</v>
      </c>
      <c r="E303" s="39"/>
      <c r="F303" s="241" t="s">
        <v>1486</v>
      </c>
      <c r="G303" s="39"/>
      <c r="H303" s="39"/>
      <c r="I303" s="242"/>
      <c r="J303" s="39"/>
      <c r="K303" s="39"/>
      <c r="L303" s="43"/>
      <c r="M303" s="243"/>
      <c r="N303" s="24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167</v>
      </c>
      <c r="AU303" s="16" t="s">
        <v>85</v>
      </c>
    </row>
    <row r="304" s="13" customFormat="1">
      <c r="A304" s="13"/>
      <c r="B304" s="245"/>
      <c r="C304" s="246"/>
      <c r="D304" s="240" t="s">
        <v>169</v>
      </c>
      <c r="E304" s="247" t="s">
        <v>1</v>
      </c>
      <c r="F304" s="248" t="s">
        <v>1487</v>
      </c>
      <c r="G304" s="246"/>
      <c r="H304" s="249">
        <v>0.59999999999999998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5" t="s">
        <v>169</v>
      </c>
      <c r="AU304" s="255" t="s">
        <v>85</v>
      </c>
      <c r="AV304" s="13" t="s">
        <v>85</v>
      </c>
      <c r="AW304" s="13" t="s">
        <v>32</v>
      </c>
      <c r="AX304" s="13" t="s">
        <v>83</v>
      </c>
      <c r="AY304" s="255" t="s">
        <v>158</v>
      </c>
    </row>
    <row r="305" s="2" customFormat="1" ht="24.15" customHeight="1">
      <c r="A305" s="37"/>
      <c r="B305" s="38"/>
      <c r="C305" s="226" t="s">
        <v>544</v>
      </c>
      <c r="D305" s="226" t="s">
        <v>161</v>
      </c>
      <c r="E305" s="227" t="s">
        <v>1488</v>
      </c>
      <c r="F305" s="228" t="s">
        <v>1489</v>
      </c>
      <c r="G305" s="229" t="s">
        <v>276</v>
      </c>
      <c r="H305" s="230">
        <v>49.5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165</v>
      </c>
      <c r="AT305" s="238" t="s">
        <v>161</v>
      </c>
      <c r="AU305" s="238" t="s">
        <v>85</v>
      </c>
      <c r="AY305" s="16" t="s">
        <v>158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83</v>
      </c>
      <c r="BK305" s="239">
        <f>ROUND(I305*H305,2)</f>
        <v>0</v>
      </c>
      <c r="BL305" s="16" t="s">
        <v>165</v>
      </c>
      <c r="BM305" s="238" t="s">
        <v>1490</v>
      </c>
    </row>
    <row r="306" s="2" customFormat="1">
      <c r="A306" s="37"/>
      <c r="B306" s="38"/>
      <c r="C306" s="39"/>
      <c r="D306" s="240" t="s">
        <v>167</v>
      </c>
      <c r="E306" s="39"/>
      <c r="F306" s="241" t="s">
        <v>1491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167</v>
      </c>
      <c r="AU306" s="16" t="s">
        <v>85</v>
      </c>
    </row>
    <row r="307" s="13" customFormat="1">
      <c r="A307" s="13"/>
      <c r="B307" s="245"/>
      <c r="C307" s="246"/>
      <c r="D307" s="240" t="s">
        <v>169</v>
      </c>
      <c r="E307" s="247" t="s">
        <v>1</v>
      </c>
      <c r="F307" s="248" t="s">
        <v>1492</v>
      </c>
      <c r="G307" s="246"/>
      <c r="H307" s="249">
        <v>49.5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5" t="s">
        <v>169</v>
      </c>
      <c r="AU307" s="255" t="s">
        <v>85</v>
      </c>
      <c r="AV307" s="13" t="s">
        <v>85</v>
      </c>
      <c r="AW307" s="13" t="s">
        <v>32</v>
      </c>
      <c r="AX307" s="13" t="s">
        <v>83</v>
      </c>
      <c r="AY307" s="255" t="s">
        <v>158</v>
      </c>
    </row>
    <row r="308" s="2" customFormat="1" ht="37.8" customHeight="1">
      <c r="A308" s="37"/>
      <c r="B308" s="38"/>
      <c r="C308" s="226" t="s">
        <v>549</v>
      </c>
      <c r="D308" s="226" t="s">
        <v>161</v>
      </c>
      <c r="E308" s="227" t="s">
        <v>1493</v>
      </c>
      <c r="F308" s="228" t="s">
        <v>1494</v>
      </c>
      <c r="G308" s="229" t="s">
        <v>235</v>
      </c>
      <c r="H308" s="230">
        <v>18.452000000000002</v>
      </c>
      <c r="I308" s="231"/>
      <c r="J308" s="232">
        <f>ROUND(I308*H308,2)</f>
        <v>0</v>
      </c>
      <c r="K308" s="233"/>
      <c r="L308" s="43"/>
      <c r="M308" s="234" t="s">
        <v>1</v>
      </c>
      <c r="N308" s="235" t="s">
        <v>41</v>
      </c>
      <c r="O308" s="90"/>
      <c r="P308" s="236">
        <f>O308*H308</f>
        <v>0</v>
      </c>
      <c r="Q308" s="236">
        <v>0</v>
      </c>
      <c r="R308" s="236">
        <f>Q308*H308</f>
        <v>0</v>
      </c>
      <c r="S308" s="236">
        <v>0.045999999999999999</v>
      </c>
      <c r="T308" s="237">
        <f>S308*H308</f>
        <v>0.8487920000000001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165</v>
      </c>
      <c r="AT308" s="238" t="s">
        <v>161</v>
      </c>
      <c r="AU308" s="238" t="s">
        <v>85</v>
      </c>
      <c r="AY308" s="16" t="s">
        <v>158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83</v>
      </c>
      <c r="BK308" s="239">
        <f>ROUND(I308*H308,2)</f>
        <v>0</v>
      </c>
      <c r="BL308" s="16" t="s">
        <v>165</v>
      </c>
      <c r="BM308" s="238" t="s">
        <v>1495</v>
      </c>
    </row>
    <row r="309" s="2" customFormat="1">
      <c r="A309" s="37"/>
      <c r="B309" s="38"/>
      <c r="C309" s="39"/>
      <c r="D309" s="240" t="s">
        <v>167</v>
      </c>
      <c r="E309" s="39"/>
      <c r="F309" s="241" t="s">
        <v>1496</v>
      </c>
      <c r="G309" s="39"/>
      <c r="H309" s="39"/>
      <c r="I309" s="242"/>
      <c r="J309" s="39"/>
      <c r="K309" s="39"/>
      <c r="L309" s="43"/>
      <c r="M309" s="243"/>
      <c r="N309" s="24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167</v>
      </c>
      <c r="AU309" s="16" t="s">
        <v>85</v>
      </c>
    </row>
    <row r="310" s="13" customFormat="1">
      <c r="A310" s="13"/>
      <c r="B310" s="245"/>
      <c r="C310" s="246"/>
      <c r="D310" s="240" t="s">
        <v>169</v>
      </c>
      <c r="E310" s="247" t="s">
        <v>1</v>
      </c>
      <c r="F310" s="248" t="s">
        <v>1365</v>
      </c>
      <c r="G310" s="246"/>
      <c r="H310" s="249">
        <v>2.8799999999999999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5" t="s">
        <v>169</v>
      </c>
      <c r="AU310" s="255" t="s">
        <v>85</v>
      </c>
      <c r="AV310" s="13" t="s">
        <v>85</v>
      </c>
      <c r="AW310" s="13" t="s">
        <v>32</v>
      </c>
      <c r="AX310" s="13" t="s">
        <v>76</v>
      </c>
      <c r="AY310" s="255" t="s">
        <v>158</v>
      </c>
    </row>
    <row r="311" s="13" customFormat="1">
      <c r="A311" s="13"/>
      <c r="B311" s="245"/>
      <c r="C311" s="246"/>
      <c r="D311" s="240" t="s">
        <v>169</v>
      </c>
      <c r="E311" s="247" t="s">
        <v>1</v>
      </c>
      <c r="F311" s="248" t="s">
        <v>1366</v>
      </c>
      <c r="G311" s="246"/>
      <c r="H311" s="249">
        <v>7.8120000000000003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5" t="s">
        <v>169</v>
      </c>
      <c r="AU311" s="255" t="s">
        <v>85</v>
      </c>
      <c r="AV311" s="13" t="s">
        <v>85</v>
      </c>
      <c r="AW311" s="13" t="s">
        <v>32</v>
      </c>
      <c r="AX311" s="13" t="s">
        <v>76</v>
      </c>
      <c r="AY311" s="255" t="s">
        <v>158</v>
      </c>
    </row>
    <row r="312" s="13" customFormat="1">
      <c r="A312" s="13"/>
      <c r="B312" s="245"/>
      <c r="C312" s="246"/>
      <c r="D312" s="240" t="s">
        <v>169</v>
      </c>
      <c r="E312" s="247" t="s">
        <v>1</v>
      </c>
      <c r="F312" s="248" t="s">
        <v>1367</v>
      </c>
      <c r="G312" s="246"/>
      <c r="H312" s="249">
        <v>3.7599999999999998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5" t="s">
        <v>169</v>
      </c>
      <c r="AU312" s="255" t="s">
        <v>85</v>
      </c>
      <c r="AV312" s="13" t="s">
        <v>85</v>
      </c>
      <c r="AW312" s="13" t="s">
        <v>32</v>
      </c>
      <c r="AX312" s="13" t="s">
        <v>76</v>
      </c>
      <c r="AY312" s="255" t="s">
        <v>158</v>
      </c>
    </row>
    <row r="313" s="13" customFormat="1">
      <c r="A313" s="13"/>
      <c r="B313" s="245"/>
      <c r="C313" s="246"/>
      <c r="D313" s="240" t="s">
        <v>169</v>
      </c>
      <c r="E313" s="247" t="s">
        <v>1</v>
      </c>
      <c r="F313" s="248" t="s">
        <v>1497</v>
      </c>
      <c r="G313" s="246"/>
      <c r="H313" s="249">
        <v>4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5" t="s">
        <v>169</v>
      </c>
      <c r="AU313" s="255" t="s">
        <v>85</v>
      </c>
      <c r="AV313" s="13" t="s">
        <v>85</v>
      </c>
      <c r="AW313" s="13" t="s">
        <v>32</v>
      </c>
      <c r="AX313" s="13" t="s">
        <v>76</v>
      </c>
      <c r="AY313" s="255" t="s">
        <v>158</v>
      </c>
    </row>
    <row r="314" s="14" customFormat="1">
      <c r="A314" s="14"/>
      <c r="B314" s="272"/>
      <c r="C314" s="273"/>
      <c r="D314" s="240" t="s">
        <v>169</v>
      </c>
      <c r="E314" s="274" t="s">
        <v>1</v>
      </c>
      <c r="F314" s="275" t="s">
        <v>1246</v>
      </c>
      <c r="G314" s="273"/>
      <c r="H314" s="276">
        <v>18.452000000000002</v>
      </c>
      <c r="I314" s="277"/>
      <c r="J314" s="273"/>
      <c r="K314" s="273"/>
      <c r="L314" s="278"/>
      <c r="M314" s="279"/>
      <c r="N314" s="280"/>
      <c r="O314" s="280"/>
      <c r="P314" s="280"/>
      <c r="Q314" s="280"/>
      <c r="R314" s="280"/>
      <c r="S314" s="280"/>
      <c r="T314" s="28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2" t="s">
        <v>169</v>
      </c>
      <c r="AU314" s="282" t="s">
        <v>85</v>
      </c>
      <c r="AV314" s="14" t="s">
        <v>165</v>
      </c>
      <c r="AW314" s="14" t="s">
        <v>32</v>
      </c>
      <c r="AX314" s="14" t="s">
        <v>83</v>
      </c>
      <c r="AY314" s="282" t="s">
        <v>158</v>
      </c>
    </row>
    <row r="315" s="2" customFormat="1" ht="24.15" customHeight="1">
      <c r="A315" s="37"/>
      <c r="B315" s="38"/>
      <c r="C315" s="226" t="s">
        <v>553</v>
      </c>
      <c r="D315" s="226" t="s">
        <v>161</v>
      </c>
      <c r="E315" s="227" t="s">
        <v>1498</v>
      </c>
      <c r="F315" s="228" t="s">
        <v>1499</v>
      </c>
      <c r="G315" s="229" t="s">
        <v>235</v>
      </c>
      <c r="H315" s="230">
        <v>11.779999999999999</v>
      </c>
      <c r="I315" s="231"/>
      <c r="J315" s="232">
        <f>ROUND(I315*H315,2)</f>
        <v>0</v>
      </c>
      <c r="K315" s="233"/>
      <c r="L315" s="43"/>
      <c r="M315" s="234" t="s">
        <v>1</v>
      </c>
      <c r="N315" s="235" t="s">
        <v>41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0.068000000000000005</v>
      </c>
      <c r="T315" s="237">
        <f>S315*H315</f>
        <v>0.80103999999999997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165</v>
      </c>
      <c r="AT315" s="238" t="s">
        <v>161</v>
      </c>
      <c r="AU315" s="238" t="s">
        <v>85</v>
      </c>
      <c r="AY315" s="16" t="s">
        <v>158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83</v>
      </c>
      <c r="BK315" s="239">
        <f>ROUND(I315*H315,2)</f>
        <v>0</v>
      </c>
      <c r="BL315" s="16" t="s">
        <v>165</v>
      </c>
      <c r="BM315" s="238" t="s">
        <v>1500</v>
      </c>
    </row>
    <row r="316" s="2" customFormat="1">
      <c r="A316" s="37"/>
      <c r="B316" s="38"/>
      <c r="C316" s="39"/>
      <c r="D316" s="240" t="s">
        <v>167</v>
      </c>
      <c r="E316" s="39"/>
      <c r="F316" s="241" t="s">
        <v>1501</v>
      </c>
      <c r="G316" s="39"/>
      <c r="H316" s="39"/>
      <c r="I316" s="242"/>
      <c r="J316" s="39"/>
      <c r="K316" s="39"/>
      <c r="L316" s="43"/>
      <c r="M316" s="243"/>
      <c r="N316" s="244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167</v>
      </c>
      <c r="AU316" s="16" t="s">
        <v>85</v>
      </c>
    </row>
    <row r="317" s="13" customFormat="1">
      <c r="A317" s="13"/>
      <c r="B317" s="245"/>
      <c r="C317" s="246"/>
      <c r="D317" s="240" t="s">
        <v>169</v>
      </c>
      <c r="E317" s="247" t="s">
        <v>1</v>
      </c>
      <c r="F317" s="248" t="s">
        <v>1502</v>
      </c>
      <c r="G317" s="246"/>
      <c r="H317" s="249">
        <v>11.779999999999999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5" t="s">
        <v>169</v>
      </c>
      <c r="AU317" s="255" t="s">
        <v>85</v>
      </c>
      <c r="AV317" s="13" t="s">
        <v>85</v>
      </c>
      <c r="AW317" s="13" t="s">
        <v>32</v>
      </c>
      <c r="AX317" s="13" t="s">
        <v>83</v>
      </c>
      <c r="AY317" s="255" t="s">
        <v>158</v>
      </c>
    </row>
    <row r="318" s="12" customFormat="1" ht="22.8" customHeight="1">
      <c r="A318" s="12"/>
      <c r="B318" s="210"/>
      <c r="C318" s="211"/>
      <c r="D318" s="212" t="s">
        <v>75</v>
      </c>
      <c r="E318" s="224" t="s">
        <v>187</v>
      </c>
      <c r="F318" s="224" t="s">
        <v>188</v>
      </c>
      <c r="G318" s="211"/>
      <c r="H318" s="211"/>
      <c r="I318" s="214"/>
      <c r="J318" s="225">
        <f>BK318</f>
        <v>0</v>
      </c>
      <c r="K318" s="211"/>
      <c r="L318" s="216"/>
      <c r="M318" s="217"/>
      <c r="N318" s="218"/>
      <c r="O318" s="218"/>
      <c r="P318" s="219">
        <f>SUM(P319:P331)</f>
        <v>0</v>
      </c>
      <c r="Q318" s="218"/>
      <c r="R318" s="219">
        <f>SUM(R319:R331)</f>
        <v>0</v>
      </c>
      <c r="S318" s="218"/>
      <c r="T318" s="220">
        <f>SUM(T319:T331)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1" t="s">
        <v>83</v>
      </c>
      <c r="AT318" s="222" t="s">
        <v>75</v>
      </c>
      <c r="AU318" s="222" t="s">
        <v>83</v>
      </c>
      <c r="AY318" s="221" t="s">
        <v>158</v>
      </c>
      <c r="BK318" s="223">
        <f>SUM(BK319:BK331)</f>
        <v>0</v>
      </c>
    </row>
    <row r="319" s="2" customFormat="1" ht="24.15" customHeight="1">
      <c r="A319" s="37"/>
      <c r="B319" s="38"/>
      <c r="C319" s="226" t="s">
        <v>558</v>
      </c>
      <c r="D319" s="226" t="s">
        <v>161</v>
      </c>
      <c r="E319" s="227" t="s">
        <v>190</v>
      </c>
      <c r="F319" s="228" t="s">
        <v>191</v>
      </c>
      <c r="G319" s="229" t="s">
        <v>192</v>
      </c>
      <c r="H319" s="230">
        <v>27.108000000000001</v>
      </c>
      <c r="I319" s="231"/>
      <c r="J319" s="232">
        <f>ROUND(I319*H319,2)</f>
        <v>0</v>
      </c>
      <c r="K319" s="233"/>
      <c r="L319" s="43"/>
      <c r="M319" s="234" t="s">
        <v>1</v>
      </c>
      <c r="N319" s="235" t="s">
        <v>41</v>
      </c>
      <c r="O319" s="90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165</v>
      </c>
      <c r="AT319" s="238" t="s">
        <v>161</v>
      </c>
      <c r="AU319" s="238" t="s">
        <v>85</v>
      </c>
      <c r="AY319" s="16" t="s">
        <v>158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83</v>
      </c>
      <c r="BK319" s="239">
        <f>ROUND(I319*H319,2)</f>
        <v>0</v>
      </c>
      <c r="BL319" s="16" t="s">
        <v>165</v>
      </c>
      <c r="BM319" s="238" t="s">
        <v>1503</v>
      </c>
    </row>
    <row r="320" s="2" customFormat="1">
      <c r="A320" s="37"/>
      <c r="B320" s="38"/>
      <c r="C320" s="39"/>
      <c r="D320" s="240" t="s">
        <v>167</v>
      </c>
      <c r="E320" s="39"/>
      <c r="F320" s="241" t="s">
        <v>194</v>
      </c>
      <c r="G320" s="39"/>
      <c r="H320" s="39"/>
      <c r="I320" s="242"/>
      <c r="J320" s="39"/>
      <c r="K320" s="39"/>
      <c r="L320" s="43"/>
      <c r="M320" s="243"/>
      <c r="N320" s="24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167</v>
      </c>
      <c r="AU320" s="16" t="s">
        <v>85</v>
      </c>
    </row>
    <row r="321" s="2" customFormat="1" ht="33" customHeight="1">
      <c r="A321" s="37"/>
      <c r="B321" s="38"/>
      <c r="C321" s="226" t="s">
        <v>562</v>
      </c>
      <c r="D321" s="226" t="s">
        <v>161</v>
      </c>
      <c r="E321" s="227" t="s">
        <v>197</v>
      </c>
      <c r="F321" s="228" t="s">
        <v>198</v>
      </c>
      <c r="G321" s="229" t="s">
        <v>192</v>
      </c>
      <c r="H321" s="230">
        <v>27.108000000000001</v>
      </c>
      <c r="I321" s="231"/>
      <c r="J321" s="232">
        <f>ROUND(I321*H321,2)</f>
        <v>0</v>
      </c>
      <c r="K321" s="233"/>
      <c r="L321" s="43"/>
      <c r="M321" s="234" t="s">
        <v>1</v>
      </c>
      <c r="N321" s="235" t="s">
        <v>41</v>
      </c>
      <c r="O321" s="90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8" t="s">
        <v>165</v>
      </c>
      <c r="AT321" s="238" t="s">
        <v>161</v>
      </c>
      <c r="AU321" s="238" t="s">
        <v>85</v>
      </c>
      <c r="AY321" s="16" t="s">
        <v>158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6" t="s">
        <v>83</v>
      </c>
      <c r="BK321" s="239">
        <f>ROUND(I321*H321,2)</f>
        <v>0</v>
      </c>
      <c r="BL321" s="16" t="s">
        <v>165</v>
      </c>
      <c r="BM321" s="238" t="s">
        <v>1504</v>
      </c>
    </row>
    <row r="322" s="2" customFormat="1">
      <c r="A322" s="37"/>
      <c r="B322" s="38"/>
      <c r="C322" s="39"/>
      <c r="D322" s="240" t="s">
        <v>167</v>
      </c>
      <c r="E322" s="39"/>
      <c r="F322" s="241" t="s">
        <v>200</v>
      </c>
      <c r="G322" s="39"/>
      <c r="H322" s="39"/>
      <c r="I322" s="242"/>
      <c r="J322" s="39"/>
      <c r="K322" s="39"/>
      <c r="L322" s="43"/>
      <c r="M322" s="243"/>
      <c r="N322" s="244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167</v>
      </c>
      <c r="AU322" s="16" t="s">
        <v>85</v>
      </c>
    </row>
    <row r="323" s="2" customFormat="1" ht="24.15" customHeight="1">
      <c r="A323" s="37"/>
      <c r="B323" s="38"/>
      <c r="C323" s="226" t="s">
        <v>567</v>
      </c>
      <c r="D323" s="226" t="s">
        <v>161</v>
      </c>
      <c r="E323" s="227" t="s">
        <v>202</v>
      </c>
      <c r="F323" s="228" t="s">
        <v>203</v>
      </c>
      <c r="G323" s="229" t="s">
        <v>192</v>
      </c>
      <c r="H323" s="230">
        <v>27.108000000000001</v>
      </c>
      <c r="I323" s="231"/>
      <c r="J323" s="232">
        <f>ROUND(I323*H323,2)</f>
        <v>0</v>
      </c>
      <c r="K323" s="233"/>
      <c r="L323" s="43"/>
      <c r="M323" s="234" t="s">
        <v>1</v>
      </c>
      <c r="N323" s="235" t="s">
        <v>41</v>
      </c>
      <c r="O323" s="90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8" t="s">
        <v>165</v>
      </c>
      <c r="AT323" s="238" t="s">
        <v>161</v>
      </c>
      <c r="AU323" s="238" t="s">
        <v>85</v>
      </c>
      <c r="AY323" s="16" t="s">
        <v>158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6" t="s">
        <v>83</v>
      </c>
      <c r="BK323" s="239">
        <f>ROUND(I323*H323,2)</f>
        <v>0</v>
      </c>
      <c r="BL323" s="16" t="s">
        <v>165</v>
      </c>
      <c r="BM323" s="238" t="s">
        <v>1505</v>
      </c>
    </row>
    <row r="324" s="2" customFormat="1">
      <c r="A324" s="37"/>
      <c r="B324" s="38"/>
      <c r="C324" s="39"/>
      <c r="D324" s="240" t="s">
        <v>167</v>
      </c>
      <c r="E324" s="39"/>
      <c r="F324" s="241" t="s">
        <v>205</v>
      </c>
      <c r="G324" s="39"/>
      <c r="H324" s="39"/>
      <c r="I324" s="242"/>
      <c r="J324" s="39"/>
      <c r="K324" s="39"/>
      <c r="L324" s="43"/>
      <c r="M324" s="243"/>
      <c r="N324" s="244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167</v>
      </c>
      <c r="AU324" s="16" t="s">
        <v>85</v>
      </c>
    </row>
    <row r="325" s="2" customFormat="1" ht="24.15" customHeight="1">
      <c r="A325" s="37"/>
      <c r="B325" s="38"/>
      <c r="C325" s="226" t="s">
        <v>571</v>
      </c>
      <c r="D325" s="226" t="s">
        <v>161</v>
      </c>
      <c r="E325" s="227" t="s">
        <v>206</v>
      </c>
      <c r="F325" s="228" t="s">
        <v>207</v>
      </c>
      <c r="G325" s="229" t="s">
        <v>192</v>
      </c>
      <c r="H325" s="230">
        <v>108.432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165</v>
      </c>
      <c r="AT325" s="238" t="s">
        <v>161</v>
      </c>
      <c r="AU325" s="238" t="s">
        <v>85</v>
      </c>
      <c r="AY325" s="16" t="s">
        <v>158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83</v>
      </c>
      <c r="BK325" s="239">
        <f>ROUND(I325*H325,2)</f>
        <v>0</v>
      </c>
      <c r="BL325" s="16" t="s">
        <v>165</v>
      </c>
      <c r="BM325" s="238" t="s">
        <v>1506</v>
      </c>
    </row>
    <row r="326" s="2" customFormat="1">
      <c r="A326" s="37"/>
      <c r="B326" s="38"/>
      <c r="C326" s="39"/>
      <c r="D326" s="240" t="s">
        <v>167</v>
      </c>
      <c r="E326" s="39"/>
      <c r="F326" s="241" t="s">
        <v>209</v>
      </c>
      <c r="G326" s="39"/>
      <c r="H326" s="39"/>
      <c r="I326" s="242"/>
      <c r="J326" s="39"/>
      <c r="K326" s="39"/>
      <c r="L326" s="43"/>
      <c r="M326" s="243"/>
      <c r="N326" s="24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167</v>
      </c>
      <c r="AU326" s="16" t="s">
        <v>85</v>
      </c>
    </row>
    <row r="327" s="13" customFormat="1">
      <c r="A327" s="13"/>
      <c r="B327" s="245"/>
      <c r="C327" s="246"/>
      <c r="D327" s="240" t="s">
        <v>169</v>
      </c>
      <c r="E327" s="246"/>
      <c r="F327" s="248" t="s">
        <v>1507</v>
      </c>
      <c r="G327" s="246"/>
      <c r="H327" s="249">
        <v>108.432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5" t="s">
        <v>169</v>
      </c>
      <c r="AU327" s="255" t="s">
        <v>85</v>
      </c>
      <c r="AV327" s="13" t="s">
        <v>85</v>
      </c>
      <c r="AW327" s="13" t="s">
        <v>4</v>
      </c>
      <c r="AX327" s="13" t="s">
        <v>83</v>
      </c>
      <c r="AY327" s="255" t="s">
        <v>158</v>
      </c>
    </row>
    <row r="328" s="2" customFormat="1" ht="37.8" customHeight="1">
      <c r="A328" s="37"/>
      <c r="B328" s="38"/>
      <c r="C328" s="226" t="s">
        <v>575</v>
      </c>
      <c r="D328" s="226" t="s">
        <v>161</v>
      </c>
      <c r="E328" s="227" t="s">
        <v>1508</v>
      </c>
      <c r="F328" s="228" t="s">
        <v>1509</v>
      </c>
      <c r="G328" s="229" t="s">
        <v>192</v>
      </c>
      <c r="H328" s="230">
        <v>13.869</v>
      </c>
      <c r="I328" s="231"/>
      <c r="J328" s="232">
        <f>ROUND(I328*H328,2)</f>
        <v>0</v>
      </c>
      <c r="K328" s="233"/>
      <c r="L328" s="43"/>
      <c r="M328" s="234" t="s">
        <v>1</v>
      </c>
      <c r="N328" s="235" t="s">
        <v>41</v>
      </c>
      <c r="O328" s="90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8" t="s">
        <v>165</v>
      </c>
      <c r="AT328" s="238" t="s">
        <v>161</v>
      </c>
      <c r="AU328" s="238" t="s">
        <v>85</v>
      </c>
      <c r="AY328" s="16" t="s">
        <v>158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6" t="s">
        <v>83</v>
      </c>
      <c r="BK328" s="239">
        <f>ROUND(I328*H328,2)</f>
        <v>0</v>
      </c>
      <c r="BL328" s="16" t="s">
        <v>165</v>
      </c>
      <c r="BM328" s="238" t="s">
        <v>1510</v>
      </c>
    </row>
    <row r="329" s="2" customFormat="1">
      <c r="A329" s="37"/>
      <c r="B329" s="38"/>
      <c r="C329" s="39"/>
      <c r="D329" s="240" t="s">
        <v>167</v>
      </c>
      <c r="E329" s="39"/>
      <c r="F329" s="241" t="s">
        <v>1511</v>
      </c>
      <c r="G329" s="39"/>
      <c r="H329" s="39"/>
      <c r="I329" s="242"/>
      <c r="J329" s="39"/>
      <c r="K329" s="39"/>
      <c r="L329" s="43"/>
      <c r="M329" s="243"/>
      <c r="N329" s="244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167</v>
      </c>
      <c r="AU329" s="16" t="s">
        <v>85</v>
      </c>
    </row>
    <row r="330" s="2" customFormat="1" ht="44.25" customHeight="1">
      <c r="A330" s="37"/>
      <c r="B330" s="38"/>
      <c r="C330" s="226" t="s">
        <v>580</v>
      </c>
      <c r="D330" s="226" t="s">
        <v>161</v>
      </c>
      <c r="E330" s="227" t="s">
        <v>1512</v>
      </c>
      <c r="F330" s="228" t="s">
        <v>1513</v>
      </c>
      <c r="G330" s="229" t="s">
        <v>192</v>
      </c>
      <c r="H330" s="230">
        <v>13.239000000000001</v>
      </c>
      <c r="I330" s="231"/>
      <c r="J330" s="232">
        <f>ROUND(I330*H330,2)</f>
        <v>0</v>
      </c>
      <c r="K330" s="233"/>
      <c r="L330" s="43"/>
      <c r="M330" s="234" t="s">
        <v>1</v>
      </c>
      <c r="N330" s="235" t="s">
        <v>41</v>
      </c>
      <c r="O330" s="90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8" t="s">
        <v>165</v>
      </c>
      <c r="AT330" s="238" t="s">
        <v>161</v>
      </c>
      <c r="AU330" s="238" t="s">
        <v>85</v>
      </c>
      <c r="AY330" s="16" t="s">
        <v>158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6" t="s">
        <v>83</v>
      </c>
      <c r="BK330" s="239">
        <f>ROUND(I330*H330,2)</f>
        <v>0</v>
      </c>
      <c r="BL330" s="16" t="s">
        <v>165</v>
      </c>
      <c r="BM330" s="238" t="s">
        <v>1514</v>
      </c>
    </row>
    <row r="331" s="2" customFormat="1">
      <c r="A331" s="37"/>
      <c r="B331" s="38"/>
      <c r="C331" s="39"/>
      <c r="D331" s="240" t="s">
        <v>167</v>
      </c>
      <c r="E331" s="39"/>
      <c r="F331" s="241" t="s">
        <v>1515</v>
      </c>
      <c r="G331" s="39"/>
      <c r="H331" s="39"/>
      <c r="I331" s="242"/>
      <c r="J331" s="39"/>
      <c r="K331" s="39"/>
      <c r="L331" s="43"/>
      <c r="M331" s="243"/>
      <c r="N331" s="24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167</v>
      </c>
      <c r="AU331" s="16" t="s">
        <v>85</v>
      </c>
    </row>
    <row r="332" s="12" customFormat="1" ht="22.8" customHeight="1">
      <c r="A332" s="12"/>
      <c r="B332" s="210"/>
      <c r="C332" s="211"/>
      <c r="D332" s="212" t="s">
        <v>75</v>
      </c>
      <c r="E332" s="224" t="s">
        <v>221</v>
      </c>
      <c r="F332" s="224" t="s">
        <v>222</v>
      </c>
      <c r="G332" s="211"/>
      <c r="H332" s="211"/>
      <c r="I332" s="214"/>
      <c r="J332" s="225">
        <f>BK332</f>
        <v>0</v>
      </c>
      <c r="K332" s="211"/>
      <c r="L332" s="216"/>
      <c r="M332" s="217"/>
      <c r="N332" s="218"/>
      <c r="O332" s="218"/>
      <c r="P332" s="219">
        <f>SUM(P333:P334)</f>
        <v>0</v>
      </c>
      <c r="Q332" s="218"/>
      <c r="R332" s="219">
        <f>SUM(R333:R334)</f>
        <v>0</v>
      </c>
      <c r="S332" s="218"/>
      <c r="T332" s="220">
        <f>SUM(T333:T334)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1" t="s">
        <v>83</v>
      </c>
      <c r="AT332" s="222" t="s">
        <v>75</v>
      </c>
      <c r="AU332" s="222" t="s">
        <v>83</v>
      </c>
      <c r="AY332" s="221" t="s">
        <v>158</v>
      </c>
      <c r="BK332" s="223">
        <f>SUM(BK333:BK334)</f>
        <v>0</v>
      </c>
    </row>
    <row r="333" s="2" customFormat="1" ht="16.5" customHeight="1">
      <c r="A333" s="37"/>
      <c r="B333" s="38"/>
      <c r="C333" s="226" t="s">
        <v>584</v>
      </c>
      <c r="D333" s="226" t="s">
        <v>161</v>
      </c>
      <c r="E333" s="227" t="s">
        <v>224</v>
      </c>
      <c r="F333" s="228" t="s">
        <v>225</v>
      </c>
      <c r="G333" s="229" t="s">
        <v>192</v>
      </c>
      <c r="H333" s="230">
        <v>30.183</v>
      </c>
      <c r="I333" s="231"/>
      <c r="J333" s="232">
        <f>ROUND(I333*H333,2)</f>
        <v>0</v>
      </c>
      <c r="K333" s="233"/>
      <c r="L333" s="43"/>
      <c r="M333" s="234" t="s">
        <v>1</v>
      </c>
      <c r="N333" s="235" t="s">
        <v>41</v>
      </c>
      <c r="O333" s="90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8" t="s">
        <v>165</v>
      </c>
      <c r="AT333" s="238" t="s">
        <v>161</v>
      </c>
      <c r="AU333" s="238" t="s">
        <v>85</v>
      </c>
      <c r="AY333" s="16" t="s">
        <v>158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6" t="s">
        <v>83</v>
      </c>
      <c r="BK333" s="239">
        <f>ROUND(I333*H333,2)</f>
        <v>0</v>
      </c>
      <c r="BL333" s="16" t="s">
        <v>165</v>
      </c>
      <c r="BM333" s="238" t="s">
        <v>1516</v>
      </c>
    </row>
    <row r="334" s="2" customFormat="1">
      <c r="A334" s="37"/>
      <c r="B334" s="38"/>
      <c r="C334" s="39"/>
      <c r="D334" s="240" t="s">
        <v>167</v>
      </c>
      <c r="E334" s="39"/>
      <c r="F334" s="241" t="s">
        <v>227</v>
      </c>
      <c r="G334" s="39"/>
      <c r="H334" s="39"/>
      <c r="I334" s="242"/>
      <c r="J334" s="39"/>
      <c r="K334" s="39"/>
      <c r="L334" s="43"/>
      <c r="M334" s="243"/>
      <c r="N334" s="244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167</v>
      </c>
      <c r="AU334" s="16" t="s">
        <v>85</v>
      </c>
    </row>
    <row r="335" s="12" customFormat="1" ht="25.92" customHeight="1">
      <c r="A335" s="12"/>
      <c r="B335" s="210"/>
      <c r="C335" s="211"/>
      <c r="D335" s="212" t="s">
        <v>75</v>
      </c>
      <c r="E335" s="213" t="s">
        <v>228</v>
      </c>
      <c r="F335" s="213" t="s">
        <v>229</v>
      </c>
      <c r="G335" s="211"/>
      <c r="H335" s="211"/>
      <c r="I335" s="214"/>
      <c r="J335" s="215">
        <f>BK335</f>
        <v>0</v>
      </c>
      <c r="K335" s="211"/>
      <c r="L335" s="216"/>
      <c r="M335" s="217"/>
      <c r="N335" s="218"/>
      <c r="O335" s="218"/>
      <c r="P335" s="219">
        <f>P336+P366+P413+P419+P425+P451+P454+P473+P511+P516</f>
        <v>0</v>
      </c>
      <c r="Q335" s="218"/>
      <c r="R335" s="219">
        <f>R336+R366+R413+R419+R425+R451+R454+R473+R511+R516</f>
        <v>2.8286743499999996</v>
      </c>
      <c r="S335" s="218"/>
      <c r="T335" s="220">
        <f>T336+T366+T413+T419+T425+T451+T454+T473+T511+T516</f>
        <v>4.523540399999999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1" t="s">
        <v>85</v>
      </c>
      <c r="AT335" s="222" t="s">
        <v>75</v>
      </c>
      <c r="AU335" s="222" t="s">
        <v>76</v>
      </c>
      <c r="AY335" s="221" t="s">
        <v>158</v>
      </c>
      <c r="BK335" s="223">
        <f>BK336+BK366+BK413+BK419+BK425+BK451+BK454+BK473+BK511+BK516</f>
        <v>0</v>
      </c>
    </row>
    <row r="336" s="12" customFormat="1" ht="22.8" customHeight="1">
      <c r="A336" s="12"/>
      <c r="B336" s="210"/>
      <c r="C336" s="211"/>
      <c r="D336" s="212" t="s">
        <v>75</v>
      </c>
      <c r="E336" s="224" t="s">
        <v>1517</v>
      </c>
      <c r="F336" s="224" t="s">
        <v>1518</v>
      </c>
      <c r="G336" s="211"/>
      <c r="H336" s="211"/>
      <c r="I336" s="214"/>
      <c r="J336" s="225">
        <f>BK336</f>
        <v>0</v>
      </c>
      <c r="K336" s="211"/>
      <c r="L336" s="216"/>
      <c r="M336" s="217"/>
      <c r="N336" s="218"/>
      <c r="O336" s="218"/>
      <c r="P336" s="219">
        <f>SUM(P337:P365)</f>
        <v>0</v>
      </c>
      <c r="Q336" s="218"/>
      <c r="R336" s="219">
        <f>SUM(R337:R365)</f>
        <v>0.30133559999999998</v>
      </c>
      <c r="S336" s="218"/>
      <c r="T336" s="220">
        <f>SUM(T337:T365)</f>
        <v>0.18640000000000001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1" t="s">
        <v>85</v>
      </c>
      <c r="AT336" s="222" t="s">
        <v>75</v>
      </c>
      <c r="AU336" s="222" t="s">
        <v>83</v>
      </c>
      <c r="AY336" s="221" t="s">
        <v>158</v>
      </c>
      <c r="BK336" s="223">
        <f>SUM(BK337:BK365)</f>
        <v>0</v>
      </c>
    </row>
    <row r="337" s="2" customFormat="1" ht="24.15" customHeight="1">
      <c r="A337" s="37"/>
      <c r="B337" s="38"/>
      <c r="C337" s="226" t="s">
        <v>587</v>
      </c>
      <c r="D337" s="226" t="s">
        <v>161</v>
      </c>
      <c r="E337" s="227" t="s">
        <v>1519</v>
      </c>
      <c r="F337" s="228" t="s">
        <v>1520</v>
      </c>
      <c r="G337" s="229" t="s">
        <v>235</v>
      </c>
      <c r="H337" s="230">
        <v>46.600000000000001</v>
      </c>
      <c r="I337" s="231"/>
      <c r="J337" s="232">
        <f>ROUND(I337*H337,2)</f>
        <v>0</v>
      </c>
      <c r="K337" s="233"/>
      <c r="L337" s="43"/>
      <c r="M337" s="234" t="s">
        <v>1</v>
      </c>
      <c r="N337" s="235" t="s">
        <v>41</v>
      </c>
      <c r="O337" s="90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236</v>
      </c>
      <c r="AT337" s="238" t="s">
        <v>161</v>
      </c>
      <c r="AU337" s="238" t="s">
        <v>85</v>
      </c>
      <c r="AY337" s="16" t="s">
        <v>158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83</v>
      </c>
      <c r="BK337" s="239">
        <f>ROUND(I337*H337,2)</f>
        <v>0</v>
      </c>
      <c r="BL337" s="16" t="s">
        <v>236</v>
      </c>
      <c r="BM337" s="238" t="s">
        <v>1521</v>
      </c>
    </row>
    <row r="338" s="2" customFormat="1">
      <c r="A338" s="37"/>
      <c r="B338" s="38"/>
      <c r="C338" s="39"/>
      <c r="D338" s="240" t="s">
        <v>167</v>
      </c>
      <c r="E338" s="39"/>
      <c r="F338" s="241" t="s">
        <v>1522</v>
      </c>
      <c r="G338" s="39"/>
      <c r="H338" s="39"/>
      <c r="I338" s="242"/>
      <c r="J338" s="39"/>
      <c r="K338" s="39"/>
      <c r="L338" s="43"/>
      <c r="M338" s="243"/>
      <c r="N338" s="244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167</v>
      </c>
      <c r="AU338" s="16" t="s">
        <v>85</v>
      </c>
    </row>
    <row r="339" s="2" customFormat="1" ht="16.5" customHeight="1">
      <c r="A339" s="37"/>
      <c r="B339" s="38"/>
      <c r="C339" s="257" t="s">
        <v>591</v>
      </c>
      <c r="D339" s="257" t="s">
        <v>249</v>
      </c>
      <c r="E339" s="258" t="s">
        <v>1523</v>
      </c>
      <c r="F339" s="259" t="s">
        <v>1524</v>
      </c>
      <c r="G339" s="260" t="s">
        <v>192</v>
      </c>
      <c r="H339" s="261">
        <v>0.014</v>
      </c>
      <c r="I339" s="262"/>
      <c r="J339" s="263">
        <f>ROUND(I339*H339,2)</f>
        <v>0</v>
      </c>
      <c r="K339" s="264"/>
      <c r="L339" s="265"/>
      <c r="M339" s="266" t="s">
        <v>1</v>
      </c>
      <c r="N339" s="267" t="s">
        <v>41</v>
      </c>
      <c r="O339" s="90"/>
      <c r="P339" s="236">
        <f>O339*H339</f>
        <v>0</v>
      </c>
      <c r="Q339" s="236">
        <v>1</v>
      </c>
      <c r="R339" s="236">
        <f>Q339*H339</f>
        <v>0.014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8" t="s">
        <v>252</v>
      </c>
      <c r="AT339" s="238" t="s">
        <v>249</v>
      </c>
      <c r="AU339" s="238" t="s">
        <v>85</v>
      </c>
      <c r="AY339" s="16" t="s">
        <v>158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6" t="s">
        <v>83</v>
      </c>
      <c r="BK339" s="239">
        <f>ROUND(I339*H339,2)</f>
        <v>0</v>
      </c>
      <c r="BL339" s="16" t="s">
        <v>236</v>
      </c>
      <c r="BM339" s="238" t="s">
        <v>1525</v>
      </c>
    </row>
    <row r="340" s="2" customFormat="1">
      <c r="A340" s="37"/>
      <c r="B340" s="38"/>
      <c r="C340" s="39"/>
      <c r="D340" s="240" t="s">
        <v>167</v>
      </c>
      <c r="E340" s="39"/>
      <c r="F340" s="241" t="s">
        <v>1524</v>
      </c>
      <c r="G340" s="39"/>
      <c r="H340" s="39"/>
      <c r="I340" s="242"/>
      <c r="J340" s="39"/>
      <c r="K340" s="39"/>
      <c r="L340" s="43"/>
      <c r="M340" s="243"/>
      <c r="N340" s="244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167</v>
      </c>
      <c r="AU340" s="16" t="s">
        <v>85</v>
      </c>
    </row>
    <row r="341" s="2" customFormat="1">
      <c r="A341" s="37"/>
      <c r="B341" s="38"/>
      <c r="C341" s="39"/>
      <c r="D341" s="240" t="s">
        <v>239</v>
      </c>
      <c r="E341" s="39"/>
      <c r="F341" s="256" t="s">
        <v>1526</v>
      </c>
      <c r="G341" s="39"/>
      <c r="H341" s="39"/>
      <c r="I341" s="242"/>
      <c r="J341" s="39"/>
      <c r="K341" s="39"/>
      <c r="L341" s="43"/>
      <c r="M341" s="243"/>
      <c r="N341" s="24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239</v>
      </c>
      <c r="AU341" s="16" t="s">
        <v>85</v>
      </c>
    </row>
    <row r="342" s="13" customFormat="1">
      <c r="A342" s="13"/>
      <c r="B342" s="245"/>
      <c r="C342" s="246"/>
      <c r="D342" s="240" t="s">
        <v>169</v>
      </c>
      <c r="E342" s="246"/>
      <c r="F342" s="248" t="s">
        <v>1527</v>
      </c>
      <c r="G342" s="246"/>
      <c r="H342" s="249">
        <v>0.014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5" t="s">
        <v>169</v>
      </c>
      <c r="AU342" s="255" t="s">
        <v>85</v>
      </c>
      <c r="AV342" s="13" t="s">
        <v>85</v>
      </c>
      <c r="AW342" s="13" t="s">
        <v>4</v>
      </c>
      <c r="AX342" s="13" t="s">
        <v>83</v>
      </c>
      <c r="AY342" s="255" t="s">
        <v>158</v>
      </c>
    </row>
    <row r="343" s="2" customFormat="1" ht="24.15" customHeight="1">
      <c r="A343" s="37"/>
      <c r="B343" s="38"/>
      <c r="C343" s="226" t="s">
        <v>596</v>
      </c>
      <c r="D343" s="226" t="s">
        <v>161</v>
      </c>
      <c r="E343" s="227" t="s">
        <v>1528</v>
      </c>
      <c r="F343" s="228" t="s">
        <v>1529</v>
      </c>
      <c r="G343" s="229" t="s">
        <v>235</v>
      </c>
      <c r="H343" s="230">
        <v>1.1160000000000001</v>
      </c>
      <c r="I343" s="231"/>
      <c r="J343" s="232">
        <f>ROUND(I343*H343,2)</f>
        <v>0</v>
      </c>
      <c r="K343" s="233"/>
      <c r="L343" s="43"/>
      <c r="M343" s="234" t="s">
        <v>1</v>
      </c>
      <c r="N343" s="235" t="s">
        <v>41</v>
      </c>
      <c r="O343" s="90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8" t="s">
        <v>236</v>
      </c>
      <c r="AT343" s="238" t="s">
        <v>161</v>
      </c>
      <c r="AU343" s="238" t="s">
        <v>85</v>
      </c>
      <c r="AY343" s="16" t="s">
        <v>158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6" t="s">
        <v>83</v>
      </c>
      <c r="BK343" s="239">
        <f>ROUND(I343*H343,2)</f>
        <v>0</v>
      </c>
      <c r="BL343" s="16" t="s">
        <v>236</v>
      </c>
      <c r="BM343" s="238" t="s">
        <v>1530</v>
      </c>
    </row>
    <row r="344" s="2" customFormat="1">
      <c r="A344" s="37"/>
      <c r="B344" s="38"/>
      <c r="C344" s="39"/>
      <c r="D344" s="240" t="s">
        <v>167</v>
      </c>
      <c r="E344" s="39"/>
      <c r="F344" s="241" t="s">
        <v>1531</v>
      </c>
      <c r="G344" s="39"/>
      <c r="H344" s="39"/>
      <c r="I344" s="242"/>
      <c r="J344" s="39"/>
      <c r="K344" s="39"/>
      <c r="L344" s="43"/>
      <c r="M344" s="243"/>
      <c r="N344" s="244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167</v>
      </c>
      <c r="AU344" s="16" t="s">
        <v>85</v>
      </c>
    </row>
    <row r="345" s="13" customFormat="1">
      <c r="A345" s="13"/>
      <c r="B345" s="245"/>
      <c r="C345" s="246"/>
      <c r="D345" s="240" t="s">
        <v>169</v>
      </c>
      <c r="E345" s="247" t="s">
        <v>1</v>
      </c>
      <c r="F345" s="248" t="s">
        <v>1532</v>
      </c>
      <c r="G345" s="246"/>
      <c r="H345" s="249">
        <v>1.1160000000000001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5" t="s">
        <v>169</v>
      </c>
      <c r="AU345" s="255" t="s">
        <v>85</v>
      </c>
      <c r="AV345" s="13" t="s">
        <v>85</v>
      </c>
      <c r="AW345" s="13" t="s">
        <v>32</v>
      </c>
      <c r="AX345" s="13" t="s">
        <v>83</v>
      </c>
      <c r="AY345" s="255" t="s">
        <v>158</v>
      </c>
    </row>
    <row r="346" s="2" customFormat="1" ht="24.15" customHeight="1">
      <c r="A346" s="37"/>
      <c r="B346" s="38"/>
      <c r="C346" s="257" t="s">
        <v>600</v>
      </c>
      <c r="D346" s="257" t="s">
        <v>249</v>
      </c>
      <c r="E346" s="258" t="s">
        <v>1533</v>
      </c>
      <c r="F346" s="259" t="s">
        <v>1534</v>
      </c>
      <c r="G346" s="260" t="s">
        <v>735</v>
      </c>
      <c r="H346" s="261">
        <v>1.1379999999999999</v>
      </c>
      <c r="I346" s="262"/>
      <c r="J346" s="263">
        <f>ROUND(I346*H346,2)</f>
        <v>0</v>
      </c>
      <c r="K346" s="264"/>
      <c r="L346" s="265"/>
      <c r="M346" s="266" t="s">
        <v>1</v>
      </c>
      <c r="N346" s="267" t="s">
        <v>41</v>
      </c>
      <c r="O346" s="90"/>
      <c r="P346" s="236">
        <f>O346*H346</f>
        <v>0</v>
      </c>
      <c r="Q346" s="236">
        <v>0.001</v>
      </c>
      <c r="R346" s="236">
        <f>Q346*H346</f>
        <v>0.0011379999999999999</v>
      </c>
      <c r="S346" s="236">
        <v>0</v>
      </c>
      <c r="T346" s="23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8" t="s">
        <v>252</v>
      </c>
      <c r="AT346" s="238" t="s">
        <v>249</v>
      </c>
      <c r="AU346" s="238" t="s">
        <v>85</v>
      </c>
      <c r="AY346" s="16" t="s">
        <v>158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6" t="s">
        <v>83</v>
      </c>
      <c r="BK346" s="239">
        <f>ROUND(I346*H346,2)</f>
        <v>0</v>
      </c>
      <c r="BL346" s="16" t="s">
        <v>236</v>
      </c>
      <c r="BM346" s="238" t="s">
        <v>1535</v>
      </c>
    </row>
    <row r="347" s="2" customFormat="1">
      <c r="A347" s="37"/>
      <c r="B347" s="38"/>
      <c r="C347" s="39"/>
      <c r="D347" s="240" t="s">
        <v>167</v>
      </c>
      <c r="E347" s="39"/>
      <c r="F347" s="241" t="s">
        <v>1534</v>
      </c>
      <c r="G347" s="39"/>
      <c r="H347" s="39"/>
      <c r="I347" s="242"/>
      <c r="J347" s="39"/>
      <c r="K347" s="39"/>
      <c r="L347" s="43"/>
      <c r="M347" s="243"/>
      <c r="N347" s="244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167</v>
      </c>
      <c r="AU347" s="16" t="s">
        <v>85</v>
      </c>
    </row>
    <row r="348" s="2" customFormat="1">
      <c r="A348" s="37"/>
      <c r="B348" s="38"/>
      <c r="C348" s="39"/>
      <c r="D348" s="240" t="s">
        <v>239</v>
      </c>
      <c r="E348" s="39"/>
      <c r="F348" s="256" t="s">
        <v>1536</v>
      </c>
      <c r="G348" s="39"/>
      <c r="H348" s="39"/>
      <c r="I348" s="242"/>
      <c r="J348" s="39"/>
      <c r="K348" s="39"/>
      <c r="L348" s="43"/>
      <c r="M348" s="243"/>
      <c r="N348" s="244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239</v>
      </c>
      <c r="AU348" s="16" t="s">
        <v>85</v>
      </c>
    </row>
    <row r="349" s="13" customFormat="1">
      <c r="A349" s="13"/>
      <c r="B349" s="245"/>
      <c r="C349" s="246"/>
      <c r="D349" s="240" t="s">
        <v>169</v>
      </c>
      <c r="E349" s="246"/>
      <c r="F349" s="248" t="s">
        <v>1537</v>
      </c>
      <c r="G349" s="246"/>
      <c r="H349" s="249">
        <v>1.1379999999999999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5" t="s">
        <v>169</v>
      </c>
      <c r="AU349" s="255" t="s">
        <v>85</v>
      </c>
      <c r="AV349" s="13" t="s">
        <v>85</v>
      </c>
      <c r="AW349" s="13" t="s">
        <v>4</v>
      </c>
      <c r="AX349" s="13" t="s">
        <v>83</v>
      </c>
      <c r="AY349" s="255" t="s">
        <v>158</v>
      </c>
    </row>
    <row r="350" s="2" customFormat="1" ht="24.15" customHeight="1">
      <c r="A350" s="37"/>
      <c r="B350" s="38"/>
      <c r="C350" s="226" t="s">
        <v>604</v>
      </c>
      <c r="D350" s="226" t="s">
        <v>161</v>
      </c>
      <c r="E350" s="227" t="s">
        <v>1538</v>
      </c>
      <c r="F350" s="228" t="s">
        <v>1539</v>
      </c>
      <c r="G350" s="229" t="s">
        <v>235</v>
      </c>
      <c r="H350" s="230">
        <v>6.6600000000000001</v>
      </c>
      <c r="I350" s="231"/>
      <c r="J350" s="232">
        <f>ROUND(I350*H350,2)</f>
        <v>0</v>
      </c>
      <c r="K350" s="233"/>
      <c r="L350" s="43"/>
      <c r="M350" s="234" t="s">
        <v>1</v>
      </c>
      <c r="N350" s="235" t="s">
        <v>41</v>
      </c>
      <c r="O350" s="90"/>
      <c r="P350" s="236">
        <f>O350*H350</f>
        <v>0</v>
      </c>
      <c r="Q350" s="236">
        <v>0</v>
      </c>
      <c r="R350" s="236">
        <f>Q350*H350</f>
        <v>0</v>
      </c>
      <c r="S350" s="236">
        <v>0</v>
      </c>
      <c r="T350" s="23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8" t="s">
        <v>236</v>
      </c>
      <c r="AT350" s="238" t="s">
        <v>161</v>
      </c>
      <c r="AU350" s="238" t="s">
        <v>85</v>
      </c>
      <c r="AY350" s="16" t="s">
        <v>158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6" t="s">
        <v>83</v>
      </c>
      <c r="BK350" s="239">
        <f>ROUND(I350*H350,2)</f>
        <v>0</v>
      </c>
      <c r="BL350" s="16" t="s">
        <v>236</v>
      </c>
      <c r="BM350" s="238" t="s">
        <v>1540</v>
      </c>
    </row>
    <row r="351" s="2" customFormat="1">
      <c r="A351" s="37"/>
      <c r="B351" s="38"/>
      <c r="C351" s="39"/>
      <c r="D351" s="240" t="s">
        <v>167</v>
      </c>
      <c r="E351" s="39"/>
      <c r="F351" s="241" t="s">
        <v>1541</v>
      </c>
      <c r="G351" s="39"/>
      <c r="H351" s="39"/>
      <c r="I351" s="242"/>
      <c r="J351" s="39"/>
      <c r="K351" s="39"/>
      <c r="L351" s="43"/>
      <c r="M351" s="243"/>
      <c r="N351" s="244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167</v>
      </c>
      <c r="AU351" s="16" t="s">
        <v>85</v>
      </c>
    </row>
    <row r="352" s="13" customFormat="1">
      <c r="A352" s="13"/>
      <c r="B352" s="245"/>
      <c r="C352" s="246"/>
      <c r="D352" s="240" t="s">
        <v>169</v>
      </c>
      <c r="E352" s="247" t="s">
        <v>1</v>
      </c>
      <c r="F352" s="248" t="s">
        <v>1542</v>
      </c>
      <c r="G352" s="246"/>
      <c r="H352" s="249">
        <v>6.6600000000000001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5" t="s">
        <v>169</v>
      </c>
      <c r="AU352" s="255" t="s">
        <v>85</v>
      </c>
      <c r="AV352" s="13" t="s">
        <v>85</v>
      </c>
      <c r="AW352" s="13" t="s">
        <v>32</v>
      </c>
      <c r="AX352" s="13" t="s">
        <v>83</v>
      </c>
      <c r="AY352" s="255" t="s">
        <v>158</v>
      </c>
    </row>
    <row r="353" s="2" customFormat="1" ht="24.15" customHeight="1">
      <c r="A353" s="37"/>
      <c r="B353" s="38"/>
      <c r="C353" s="257" t="s">
        <v>607</v>
      </c>
      <c r="D353" s="257" t="s">
        <v>249</v>
      </c>
      <c r="E353" s="258" t="s">
        <v>1543</v>
      </c>
      <c r="F353" s="259" t="s">
        <v>1544</v>
      </c>
      <c r="G353" s="260" t="s">
        <v>735</v>
      </c>
      <c r="H353" s="261">
        <v>6.8600000000000003</v>
      </c>
      <c r="I353" s="262"/>
      <c r="J353" s="263">
        <f>ROUND(I353*H353,2)</f>
        <v>0</v>
      </c>
      <c r="K353" s="264"/>
      <c r="L353" s="265"/>
      <c r="M353" s="266" t="s">
        <v>1</v>
      </c>
      <c r="N353" s="267" t="s">
        <v>41</v>
      </c>
      <c r="O353" s="90"/>
      <c r="P353" s="236">
        <f>O353*H353</f>
        <v>0</v>
      </c>
      <c r="Q353" s="236">
        <v>0.001</v>
      </c>
      <c r="R353" s="236">
        <f>Q353*H353</f>
        <v>0.0068600000000000006</v>
      </c>
      <c r="S353" s="236">
        <v>0</v>
      </c>
      <c r="T353" s="23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252</v>
      </c>
      <c r="AT353" s="238" t="s">
        <v>249</v>
      </c>
      <c r="AU353" s="238" t="s">
        <v>85</v>
      </c>
      <c r="AY353" s="16" t="s">
        <v>158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83</v>
      </c>
      <c r="BK353" s="239">
        <f>ROUND(I353*H353,2)</f>
        <v>0</v>
      </c>
      <c r="BL353" s="16" t="s">
        <v>236</v>
      </c>
      <c r="BM353" s="238" t="s">
        <v>1545</v>
      </c>
    </row>
    <row r="354" s="2" customFormat="1">
      <c r="A354" s="37"/>
      <c r="B354" s="38"/>
      <c r="C354" s="39"/>
      <c r="D354" s="240" t="s">
        <v>167</v>
      </c>
      <c r="E354" s="39"/>
      <c r="F354" s="241" t="s">
        <v>1544</v>
      </c>
      <c r="G354" s="39"/>
      <c r="H354" s="39"/>
      <c r="I354" s="242"/>
      <c r="J354" s="39"/>
      <c r="K354" s="39"/>
      <c r="L354" s="43"/>
      <c r="M354" s="243"/>
      <c r="N354" s="244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167</v>
      </c>
      <c r="AU354" s="16" t="s">
        <v>85</v>
      </c>
    </row>
    <row r="355" s="2" customFormat="1">
      <c r="A355" s="37"/>
      <c r="B355" s="38"/>
      <c r="C355" s="39"/>
      <c r="D355" s="240" t="s">
        <v>239</v>
      </c>
      <c r="E355" s="39"/>
      <c r="F355" s="256" t="s">
        <v>1546</v>
      </c>
      <c r="G355" s="39"/>
      <c r="H355" s="39"/>
      <c r="I355" s="242"/>
      <c r="J355" s="39"/>
      <c r="K355" s="39"/>
      <c r="L355" s="43"/>
      <c r="M355" s="243"/>
      <c r="N355" s="244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239</v>
      </c>
      <c r="AU355" s="16" t="s">
        <v>85</v>
      </c>
    </row>
    <row r="356" s="13" customFormat="1">
      <c r="A356" s="13"/>
      <c r="B356" s="245"/>
      <c r="C356" s="246"/>
      <c r="D356" s="240" t="s">
        <v>169</v>
      </c>
      <c r="E356" s="246"/>
      <c r="F356" s="248" t="s">
        <v>1547</v>
      </c>
      <c r="G356" s="246"/>
      <c r="H356" s="249">
        <v>6.8600000000000003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5" t="s">
        <v>169</v>
      </c>
      <c r="AU356" s="255" t="s">
        <v>85</v>
      </c>
      <c r="AV356" s="13" t="s">
        <v>85</v>
      </c>
      <c r="AW356" s="13" t="s">
        <v>4</v>
      </c>
      <c r="AX356" s="13" t="s">
        <v>83</v>
      </c>
      <c r="AY356" s="255" t="s">
        <v>158</v>
      </c>
    </row>
    <row r="357" s="2" customFormat="1" ht="16.5" customHeight="1">
      <c r="A357" s="37"/>
      <c r="B357" s="38"/>
      <c r="C357" s="226" t="s">
        <v>611</v>
      </c>
      <c r="D357" s="226" t="s">
        <v>161</v>
      </c>
      <c r="E357" s="227" t="s">
        <v>1548</v>
      </c>
      <c r="F357" s="228" t="s">
        <v>1549</v>
      </c>
      <c r="G357" s="229" t="s">
        <v>235</v>
      </c>
      <c r="H357" s="230">
        <v>46.600000000000001</v>
      </c>
      <c r="I357" s="231"/>
      <c r="J357" s="232">
        <f>ROUND(I357*H357,2)</f>
        <v>0</v>
      </c>
      <c r="K357" s="233"/>
      <c r="L357" s="43"/>
      <c r="M357" s="234" t="s">
        <v>1</v>
      </c>
      <c r="N357" s="235" t="s">
        <v>41</v>
      </c>
      <c r="O357" s="90"/>
      <c r="P357" s="236">
        <f>O357*H357</f>
        <v>0</v>
      </c>
      <c r="Q357" s="236">
        <v>0</v>
      </c>
      <c r="R357" s="236">
        <f>Q357*H357</f>
        <v>0</v>
      </c>
      <c r="S357" s="236">
        <v>0.0040000000000000001</v>
      </c>
      <c r="T357" s="237">
        <f>S357*H357</f>
        <v>0.18640000000000001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8" t="s">
        <v>236</v>
      </c>
      <c r="AT357" s="238" t="s">
        <v>161</v>
      </c>
      <c r="AU357" s="238" t="s">
        <v>85</v>
      </c>
      <c r="AY357" s="16" t="s">
        <v>158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6" t="s">
        <v>83</v>
      </c>
      <c r="BK357" s="239">
        <f>ROUND(I357*H357,2)</f>
        <v>0</v>
      </c>
      <c r="BL357" s="16" t="s">
        <v>236</v>
      </c>
      <c r="BM357" s="238" t="s">
        <v>1550</v>
      </c>
    </row>
    <row r="358" s="2" customFormat="1">
      <c r="A358" s="37"/>
      <c r="B358" s="38"/>
      <c r="C358" s="39"/>
      <c r="D358" s="240" t="s">
        <v>167</v>
      </c>
      <c r="E358" s="39"/>
      <c r="F358" s="241" t="s">
        <v>1551</v>
      </c>
      <c r="G358" s="39"/>
      <c r="H358" s="39"/>
      <c r="I358" s="242"/>
      <c r="J358" s="39"/>
      <c r="K358" s="39"/>
      <c r="L358" s="43"/>
      <c r="M358" s="243"/>
      <c r="N358" s="244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167</v>
      </c>
      <c r="AU358" s="16" t="s">
        <v>85</v>
      </c>
    </row>
    <row r="359" s="2" customFormat="1" ht="24.15" customHeight="1">
      <c r="A359" s="37"/>
      <c r="B359" s="38"/>
      <c r="C359" s="226" t="s">
        <v>614</v>
      </c>
      <c r="D359" s="226" t="s">
        <v>161</v>
      </c>
      <c r="E359" s="227" t="s">
        <v>1552</v>
      </c>
      <c r="F359" s="228" t="s">
        <v>1553</v>
      </c>
      <c r="G359" s="229" t="s">
        <v>235</v>
      </c>
      <c r="H359" s="230">
        <v>46.600000000000001</v>
      </c>
      <c r="I359" s="231"/>
      <c r="J359" s="232">
        <f>ROUND(I359*H359,2)</f>
        <v>0</v>
      </c>
      <c r="K359" s="233"/>
      <c r="L359" s="43"/>
      <c r="M359" s="234" t="s">
        <v>1</v>
      </c>
      <c r="N359" s="235" t="s">
        <v>41</v>
      </c>
      <c r="O359" s="90"/>
      <c r="P359" s="236">
        <f>O359*H359</f>
        <v>0</v>
      </c>
      <c r="Q359" s="236">
        <v>0.00040000000000000002</v>
      </c>
      <c r="R359" s="236">
        <f>Q359*H359</f>
        <v>0.01864</v>
      </c>
      <c r="S359" s="236">
        <v>0</v>
      </c>
      <c r="T359" s="23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8" t="s">
        <v>236</v>
      </c>
      <c r="AT359" s="238" t="s">
        <v>161</v>
      </c>
      <c r="AU359" s="238" t="s">
        <v>85</v>
      </c>
      <c r="AY359" s="16" t="s">
        <v>158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6" t="s">
        <v>83</v>
      </c>
      <c r="BK359" s="239">
        <f>ROUND(I359*H359,2)</f>
        <v>0</v>
      </c>
      <c r="BL359" s="16" t="s">
        <v>236</v>
      </c>
      <c r="BM359" s="238" t="s">
        <v>1554</v>
      </c>
    </row>
    <row r="360" s="2" customFormat="1">
      <c r="A360" s="37"/>
      <c r="B360" s="38"/>
      <c r="C360" s="39"/>
      <c r="D360" s="240" t="s">
        <v>167</v>
      </c>
      <c r="E360" s="39"/>
      <c r="F360" s="241" t="s">
        <v>1555</v>
      </c>
      <c r="G360" s="39"/>
      <c r="H360" s="39"/>
      <c r="I360" s="242"/>
      <c r="J360" s="39"/>
      <c r="K360" s="39"/>
      <c r="L360" s="43"/>
      <c r="M360" s="243"/>
      <c r="N360" s="24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167</v>
      </c>
      <c r="AU360" s="16" t="s">
        <v>85</v>
      </c>
    </row>
    <row r="361" s="2" customFormat="1" ht="37.8" customHeight="1">
      <c r="A361" s="37"/>
      <c r="B361" s="38"/>
      <c r="C361" s="257" t="s">
        <v>618</v>
      </c>
      <c r="D361" s="257" t="s">
        <v>249</v>
      </c>
      <c r="E361" s="258" t="s">
        <v>1556</v>
      </c>
      <c r="F361" s="259" t="s">
        <v>1557</v>
      </c>
      <c r="G361" s="260" t="s">
        <v>235</v>
      </c>
      <c r="H361" s="261">
        <v>54.311999999999998</v>
      </c>
      <c r="I361" s="262"/>
      <c r="J361" s="263">
        <f>ROUND(I361*H361,2)</f>
        <v>0</v>
      </c>
      <c r="K361" s="264"/>
      <c r="L361" s="265"/>
      <c r="M361" s="266" t="s">
        <v>1</v>
      </c>
      <c r="N361" s="267" t="s">
        <v>41</v>
      </c>
      <c r="O361" s="90"/>
      <c r="P361" s="236">
        <f>O361*H361</f>
        <v>0</v>
      </c>
      <c r="Q361" s="236">
        <v>0.0047999999999999996</v>
      </c>
      <c r="R361" s="236">
        <f>Q361*H361</f>
        <v>0.26069759999999997</v>
      </c>
      <c r="S361" s="236">
        <v>0</v>
      </c>
      <c r="T361" s="23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8" t="s">
        <v>252</v>
      </c>
      <c r="AT361" s="238" t="s">
        <v>249</v>
      </c>
      <c r="AU361" s="238" t="s">
        <v>85</v>
      </c>
      <c r="AY361" s="16" t="s">
        <v>158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6" t="s">
        <v>83</v>
      </c>
      <c r="BK361" s="239">
        <f>ROUND(I361*H361,2)</f>
        <v>0</v>
      </c>
      <c r="BL361" s="16" t="s">
        <v>236</v>
      </c>
      <c r="BM361" s="238" t="s">
        <v>1558</v>
      </c>
    </row>
    <row r="362" s="2" customFormat="1">
      <c r="A362" s="37"/>
      <c r="B362" s="38"/>
      <c r="C362" s="39"/>
      <c r="D362" s="240" t="s">
        <v>167</v>
      </c>
      <c r="E362" s="39"/>
      <c r="F362" s="241" t="s">
        <v>1557</v>
      </c>
      <c r="G362" s="39"/>
      <c r="H362" s="39"/>
      <c r="I362" s="242"/>
      <c r="J362" s="39"/>
      <c r="K362" s="39"/>
      <c r="L362" s="43"/>
      <c r="M362" s="243"/>
      <c r="N362" s="244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167</v>
      </c>
      <c r="AU362" s="16" t="s">
        <v>85</v>
      </c>
    </row>
    <row r="363" s="13" customFormat="1">
      <c r="A363" s="13"/>
      <c r="B363" s="245"/>
      <c r="C363" s="246"/>
      <c r="D363" s="240" t="s">
        <v>169</v>
      </c>
      <c r="E363" s="246"/>
      <c r="F363" s="248" t="s">
        <v>1559</v>
      </c>
      <c r="G363" s="246"/>
      <c r="H363" s="249">
        <v>54.311999999999998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5" t="s">
        <v>169</v>
      </c>
      <c r="AU363" s="255" t="s">
        <v>85</v>
      </c>
      <c r="AV363" s="13" t="s">
        <v>85</v>
      </c>
      <c r="AW363" s="13" t="s">
        <v>4</v>
      </c>
      <c r="AX363" s="13" t="s">
        <v>83</v>
      </c>
      <c r="AY363" s="255" t="s">
        <v>158</v>
      </c>
    </row>
    <row r="364" s="2" customFormat="1" ht="24.15" customHeight="1">
      <c r="A364" s="37"/>
      <c r="B364" s="38"/>
      <c r="C364" s="226" t="s">
        <v>624</v>
      </c>
      <c r="D364" s="226" t="s">
        <v>161</v>
      </c>
      <c r="E364" s="227" t="s">
        <v>1560</v>
      </c>
      <c r="F364" s="228" t="s">
        <v>1561</v>
      </c>
      <c r="G364" s="229" t="s">
        <v>192</v>
      </c>
      <c r="H364" s="230">
        <v>0.30099999999999999</v>
      </c>
      <c r="I364" s="231"/>
      <c r="J364" s="232">
        <f>ROUND(I364*H364,2)</f>
        <v>0</v>
      </c>
      <c r="K364" s="233"/>
      <c r="L364" s="43"/>
      <c r="M364" s="234" t="s">
        <v>1</v>
      </c>
      <c r="N364" s="235" t="s">
        <v>41</v>
      </c>
      <c r="O364" s="90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236</v>
      </c>
      <c r="AT364" s="238" t="s">
        <v>161</v>
      </c>
      <c r="AU364" s="238" t="s">
        <v>85</v>
      </c>
      <c r="AY364" s="16" t="s">
        <v>158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83</v>
      </c>
      <c r="BK364" s="239">
        <f>ROUND(I364*H364,2)</f>
        <v>0</v>
      </c>
      <c r="BL364" s="16" t="s">
        <v>236</v>
      </c>
      <c r="BM364" s="238" t="s">
        <v>1562</v>
      </c>
    </row>
    <row r="365" s="2" customFormat="1">
      <c r="A365" s="37"/>
      <c r="B365" s="38"/>
      <c r="C365" s="39"/>
      <c r="D365" s="240" t="s">
        <v>167</v>
      </c>
      <c r="E365" s="39"/>
      <c r="F365" s="241" t="s">
        <v>1563</v>
      </c>
      <c r="G365" s="39"/>
      <c r="H365" s="39"/>
      <c r="I365" s="242"/>
      <c r="J365" s="39"/>
      <c r="K365" s="39"/>
      <c r="L365" s="43"/>
      <c r="M365" s="243"/>
      <c r="N365" s="244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167</v>
      </c>
      <c r="AU365" s="16" t="s">
        <v>85</v>
      </c>
    </row>
    <row r="366" s="12" customFormat="1" ht="22.8" customHeight="1">
      <c r="A366" s="12"/>
      <c r="B366" s="210"/>
      <c r="C366" s="211"/>
      <c r="D366" s="212" t="s">
        <v>75</v>
      </c>
      <c r="E366" s="224" t="s">
        <v>1564</v>
      </c>
      <c r="F366" s="224" t="s">
        <v>1565</v>
      </c>
      <c r="G366" s="211"/>
      <c r="H366" s="211"/>
      <c r="I366" s="214"/>
      <c r="J366" s="225">
        <f>BK366</f>
        <v>0</v>
      </c>
      <c r="K366" s="211"/>
      <c r="L366" s="216"/>
      <c r="M366" s="217"/>
      <c r="N366" s="218"/>
      <c r="O366" s="218"/>
      <c r="P366" s="219">
        <f>SUM(P367:P412)</f>
        <v>0</v>
      </c>
      <c r="Q366" s="218"/>
      <c r="R366" s="219">
        <f>SUM(R367:R412)</f>
        <v>0.018814000000000001</v>
      </c>
      <c r="S366" s="218"/>
      <c r="T366" s="220">
        <f>SUM(T367:T412)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21" t="s">
        <v>85</v>
      </c>
      <c r="AT366" s="222" t="s">
        <v>75</v>
      </c>
      <c r="AU366" s="222" t="s">
        <v>83</v>
      </c>
      <c r="AY366" s="221" t="s">
        <v>158</v>
      </c>
      <c r="BK366" s="223">
        <f>SUM(BK367:BK412)</f>
        <v>0</v>
      </c>
    </row>
    <row r="367" s="2" customFormat="1" ht="37.8" customHeight="1">
      <c r="A367" s="37"/>
      <c r="B367" s="38"/>
      <c r="C367" s="226" t="s">
        <v>631</v>
      </c>
      <c r="D367" s="226" t="s">
        <v>161</v>
      </c>
      <c r="E367" s="227" t="s">
        <v>1566</v>
      </c>
      <c r="F367" s="228" t="s">
        <v>1567</v>
      </c>
      <c r="G367" s="229" t="s">
        <v>362</v>
      </c>
      <c r="H367" s="230">
        <v>1</v>
      </c>
      <c r="I367" s="231"/>
      <c r="J367" s="232">
        <f>ROUND(I367*H367,2)</f>
        <v>0</v>
      </c>
      <c r="K367" s="233"/>
      <c r="L367" s="43"/>
      <c r="M367" s="234" t="s">
        <v>1</v>
      </c>
      <c r="N367" s="235" t="s">
        <v>41</v>
      </c>
      <c r="O367" s="90"/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8" t="s">
        <v>236</v>
      </c>
      <c r="AT367" s="238" t="s">
        <v>161</v>
      </c>
      <c r="AU367" s="238" t="s">
        <v>85</v>
      </c>
      <c r="AY367" s="16" t="s">
        <v>158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6" t="s">
        <v>83</v>
      </c>
      <c r="BK367" s="239">
        <f>ROUND(I367*H367,2)</f>
        <v>0</v>
      </c>
      <c r="BL367" s="16" t="s">
        <v>236</v>
      </c>
      <c r="BM367" s="238" t="s">
        <v>1568</v>
      </c>
    </row>
    <row r="368" s="2" customFormat="1">
      <c r="A368" s="37"/>
      <c r="B368" s="38"/>
      <c r="C368" s="39"/>
      <c r="D368" s="240" t="s">
        <v>167</v>
      </c>
      <c r="E368" s="39"/>
      <c r="F368" s="241" t="s">
        <v>1569</v>
      </c>
      <c r="G368" s="39"/>
      <c r="H368" s="39"/>
      <c r="I368" s="242"/>
      <c r="J368" s="39"/>
      <c r="K368" s="39"/>
      <c r="L368" s="43"/>
      <c r="M368" s="243"/>
      <c r="N368" s="244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167</v>
      </c>
      <c r="AU368" s="16" t="s">
        <v>85</v>
      </c>
    </row>
    <row r="369" s="2" customFormat="1" ht="24.15" customHeight="1">
      <c r="A369" s="37"/>
      <c r="B369" s="38"/>
      <c r="C369" s="257" t="s">
        <v>635</v>
      </c>
      <c r="D369" s="257" t="s">
        <v>249</v>
      </c>
      <c r="E369" s="258" t="s">
        <v>1570</v>
      </c>
      <c r="F369" s="259" t="s">
        <v>1571</v>
      </c>
      <c r="G369" s="260" t="s">
        <v>362</v>
      </c>
      <c r="H369" s="261">
        <v>1</v>
      </c>
      <c r="I369" s="262"/>
      <c r="J369" s="263">
        <f>ROUND(I369*H369,2)</f>
        <v>0</v>
      </c>
      <c r="K369" s="264"/>
      <c r="L369" s="265"/>
      <c r="M369" s="266" t="s">
        <v>1</v>
      </c>
      <c r="N369" s="267" t="s">
        <v>41</v>
      </c>
      <c r="O369" s="90"/>
      <c r="P369" s="236">
        <f>O369*H369</f>
        <v>0</v>
      </c>
      <c r="Q369" s="236">
        <v>0.0030000000000000001</v>
      </c>
      <c r="R369" s="236">
        <f>Q369*H369</f>
        <v>0.0030000000000000001</v>
      </c>
      <c r="S369" s="236">
        <v>0</v>
      </c>
      <c r="T369" s="237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8" t="s">
        <v>252</v>
      </c>
      <c r="AT369" s="238" t="s">
        <v>249</v>
      </c>
      <c r="AU369" s="238" t="s">
        <v>85</v>
      </c>
      <c r="AY369" s="16" t="s">
        <v>158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6" t="s">
        <v>83</v>
      </c>
      <c r="BK369" s="239">
        <f>ROUND(I369*H369,2)</f>
        <v>0</v>
      </c>
      <c r="BL369" s="16" t="s">
        <v>236</v>
      </c>
      <c r="BM369" s="238" t="s">
        <v>1572</v>
      </c>
    </row>
    <row r="370" s="2" customFormat="1">
      <c r="A370" s="37"/>
      <c r="B370" s="38"/>
      <c r="C370" s="39"/>
      <c r="D370" s="240" t="s">
        <v>167</v>
      </c>
      <c r="E370" s="39"/>
      <c r="F370" s="241" t="s">
        <v>1571</v>
      </c>
      <c r="G370" s="39"/>
      <c r="H370" s="39"/>
      <c r="I370" s="242"/>
      <c r="J370" s="39"/>
      <c r="K370" s="39"/>
      <c r="L370" s="43"/>
      <c r="M370" s="243"/>
      <c r="N370" s="244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167</v>
      </c>
      <c r="AU370" s="16" t="s">
        <v>85</v>
      </c>
    </row>
    <row r="371" s="2" customFormat="1" ht="16.5" customHeight="1">
      <c r="A371" s="37"/>
      <c r="B371" s="38"/>
      <c r="C371" s="226" t="s">
        <v>640</v>
      </c>
      <c r="D371" s="226" t="s">
        <v>161</v>
      </c>
      <c r="E371" s="227" t="s">
        <v>1573</v>
      </c>
      <c r="F371" s="228" t="s">
        <v>1574</v>
      </c>
      <c r="G371" s="229" t="s">
        <v>362</v>
      </c>
      <c r="H371" s="230">
        <v>3</v>
      </c>
      <c r="I371" s="231"/>
      <c r="J371" s="232">
        <f>ROUND(I371*H371,2)</f>
        <v>0</v>
      </c>
      <c r="K371" s="233"/>
      <c r="L371" s="43"/>
      <c r="M371" s="234" t="s">
        <v>1</v>
      </c>
      <c r="N371" s="235" t="s">
        <v>41</v>
      </c>
      <c r="O371" s="90"/>
      <c r="P371" s="236">
        <f>O371*H371</f>
        <v>0</v>
      </c>
      <c r="Q371" s="236">
        <v>0</v>
      </c>
      <c r="R371" s="236">
        <f>Q371*H371</f>
        <v>0</v>
      </c>
      <c r="S371" s="236">
        <v>0</v>
      </c>
      <c r="T371" s="23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8" t="s">
        <v>236</v>
      </c>
      <c r="AT371" s="238" t="s">
        <v>161</v>
      </c>
      <c r="AU371" s="238" t="s">
        <v>85</v>
      </c>
      <c r="AY371" s="16" t="s">
        <v>158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6" t="s">
        <v>83</v>
      </c>
      <c r="BK371" s="239">
        <f>ROUND(I371*H371,2)</f>
        <v>0</v>
      </c>
      <c r="BL371" s="16" t="s">
        <v>236</v>
      </c>
      <c r="BM371" s="238" t="s">
        <v>1575</v>
      </c>
    </row>
    <row r="372" s="2" customFormat="1">
      <c r="A372" s="37"/>
      <c r="B372" s="38"/>
      <c r="C372" s="39"/>
      <c r="D372" s="240" t="s">
        <v>167</v>
      </c>
      <c r="E372" s="39"/>
      <c r="F372" s="241" t="s">
        <v>1576</v>
      </c>
      <c r="G372" s="39"/>
      <c r="H372" s="39"/>
      <c r="I372" s="242"/>
      <c r="J372" s="39"/>
      <c r="K372" s="39"/>
      <c r="L372" s="43"/>
      <c r="M372" s="243"/>
      <c r="N372" s="244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167</v>
      </c>
      <c r="AU372" s="16" t="s">
        <v>85</v>
      </c>
    </row>
    <row r="373" s="2" customFormat="1" ht="21.75" customHeight="1">
      <c r="A373" s="37"/>
      <c r="B373" s="38"/>
      <c r="C373" s="257" t="s">
        <v>644</v>
      </c>
      <c r="D373" s="257" t="s">
        <v>249</v>
      </c>
      <c r="E373" s="258" t="s">
        <v>1577</v>
      </c>
      <c r="F373" s="259" t="s">
        <v>1578</v>
      </c>
      <c r="G373" s="260" t="s">
        <v>362</v>
      </c>
      <c r="H373" s="261">
        <v>3</v>
      </c>
      <c r="I373" s="262"/>
      <c r="J373" s="263">
        <f>ROUND(I373*H373,2)</f>
        <v>0</v>
      </c>
      <c r="K373" s="264"/>
      <c r="L373" s="265"/>
      <c r="M373" s="266" t="s">
        <v>1</v>
      </c>
      <c r="N373" s="267" t="s">
        <v>41</v>
      </c>
      <c r="O373" s="90"/>
      <c r="P373" s="236">
        <f>O373*H373</f>
        <v>0</v>
      </c>
      <c r="Q373" s="236">
        <v>0.00040000000000000002</v>
      </c>
      <c r="R373" s="236">
        <f>Q373*H373</f>
        <v>0.0012000000000000001</v>
      </c>
      <c r="S373" s="236">
        <v>0</v>
      </c>
      <c r="T373" s="23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8" t="s">
        <v>252</v>
      </c>
      <c r="AT373" s="238" t="s">
        <v>249</v>
      </c>
      <c r="AU373" s="238" t="s">
        <v>85</v>
      </c>
      <c r="AY373" s="16" t="s">
        <v>158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6" t="s">
        <v>83</v>
      </c>
      <c r="BK373" s="239">
        <f>ROUND(I373*H373,2)</f>
        <v>0</v>
      </c>
      <c r="BL373" s="16" t="s">
        <v>236</v>
      </c>
      <c r="BM373" s="238" t="s">
        <v>1579</v>
      </c>
    </row>
    <row r="374" s="2" customFormat="1">
      <c r="A374" s="37"/>
      <c r="B374" s="38"/>
      <c r="C374" s="39"/>
      <c r="D374" s="240" t="s">
        <v>167</v>
      </c>
      <c r="E374" s="39"/>
      <c r="F374" s="241" t="s">
        <v>1578</v>
      </c>
      <c r="G374" s="39"/>
      <c r="H374" s="39"/>
      <c r="I374" s="242"/>
      <c r="J374" s="39"/>
      <c r="K374" s="39"/>
      <c r="L374" s="43"/>
      <c r="M374" s="243"/>
      <c r="N374" s="244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167</v>
      </c>
      <c r="AU374" s="16" t="s">
        <v>85</v>
      </c>
    </row>
    <row r="375" s="2" customFormat="1" ht="24.15" customHeight="1">
      <c r="A375" s="37"/>
      <c r="B375" s="38"/>
      <c r="C375" s="226" t="s">
        <v>649</v>
      </c>
      <c r="D375" s="226" t="s">
        <v>161</v>
      </c>
      <c r="E375" s="227" t="s">
        <v>1580</v>
      </c>
      <c r="F375" s="228" t="s">
        <v>1581</v>
      </c>
      <c r="G375" s="229" t="s">
        <v>362</v>
      </c>
      <c r="H375" s="230">
        <v>1</v>
      </c>
      <c r="I375" s="231"/>
      <c r="J375" s="232">
        <f>ROUND(I375*H375,2)</f>
        <v>0</v>
      </c>
      <c r="K375" s="233"/>
      <c r="L375" s="43"/>
      <c r="M375" s="234" t="s">
        <v>1</v>
      </c>
      <c r="N375" s="235" t="s">
        <v>41</v>
      </c>
      <c r="O375" s="90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8" t="s">
        <v>236</v>
      </c>
      <c r="AT375" s="238" t="s">
        <v>161</v>
      </c>
      <c r="AU375" s="238" t="s">
        <v>85</v>
      </c>
      <c r="AY375" s="16" t="s">
        <v>158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6" t="s">
        <v>83</v>
      </c>
      <c r="BK375" s="239">
        <f>ROUND(I375*H375,2)</f>
        <v>0</v>
      </c>
      <c r="BL375" s="16" t="s">
        <v>236</v>
      </c>
      <c r="BM375" s="238" t="s">
        <v>1582</v>
      </c>
    </row>
    <row r="376" s="2" customFormat="1">
      <c r="A376" s="37"/>
      <c r="B376" s="38"/>
      <c r="C376" s="39"/>
      <c r="D376" s="240" t="s">
        <v>167</v>
      </c>
      <c r="E376" s="39"/>
      <c r="F376" s="241" t="s">
        <v>1583</v>
      </c>
      <c r="G376" s="39"/>
      <c r="H376" s="39"/>
      <c r="I376" s="242"/>
      <c r="J376" s="39"/>
      <c r="K376" s="39"/>
      <c r="L376" s="43"/>
      <c r="M376" s="243"/>
      <c r="N376" s="244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167</v>
      </c>
      <c r="AU376" s="16" t="s">
        <v>85</v>
      </c>
    </row>
    <row r="377" s="2" customFormat="1" ht="24.15" customHeight="1">
      <c r="A377" s="37"/>
      <c r="B377" s="38"/>
      <c r="C377" s="257" t="s">
        <v>653</v>
      </c>
      <c r="D377" s="257" t="s">
        <v>249</v>
      </c>
      <c r="E377" s="258" t="s">
        <v>1584</v>
      </c>
      <c r="F377" s="259" t="s">
        <v>1585</v>
      </c>
      <c r="G377" s="260" t="s">
        <v>362</v>
      </c>
      <c r="H377" s="261">
        <v>1</v>
      </c>
      <c r="I377" s="262"/>
      <c r="J377" s="263">
        <f>ROUND(I377*H377,2)</f>
        <v>0</v>
      </c>
      <c r="K377" s="264"/>
      <c r="L377" s="265"/>
      <c r="M377" s="266" t="s">
        <v>1</v>
      </c>
      <c r="N377" s="267" t="s">
        <v>41</v>
      </c>
      <c r="O377" s="90"/>
      <c r="P377" s="236">
        <f>O377*H377</f>
        <v>0</v>
      </c>
      <c r="Q377" s="236">
        <v>0.00020000000000000001</v>
      </c>
      <c r="R377" s="236">
        <f>Q377*H377</f>
        <v>0.00020000000000000001</v>
      </c>
      <c r="S377" s="236">
        <v>0</v>
      </c>
      <c r="T377" s="23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8" t="s">
        <v>252</v>
      </c>
      <c r="AT377" s="238" t="s">
        <v>249</v>
      </c>
      <c r="AU377" s="238" t="s">
        <v>85</v>
      </c>
      <c r="AY377" s="16" t="s">
        <v>158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6" t="s">
        <v>83</v>
      </c>
      <c r="BK377" s="239">
        <f>ROUND(I377*H377,2)</f>
        <v>0</v>
      </c>
      <c r="BL377" s="16" t="s">
        <v>236</v>
      </c>
      <c r="BM377" s="238" t="s">
        <v>1586</v>
      </c>
    </row>
    <row r="378" s="2" customFormat="1">
      <c r="A378" s="37"/>
      <c r="B378" s="38"/>
      <c r="C378" s="39"/>
      <c r="D378" s="240" t="s">
        <v>167</v>
      </c>
      <c r="E378" s="39"/>
      <c r="F378" s="241" t="s">
        <v>1585</v>
      </c>
      <c r="G378" s="39"/>
      <c r="H378" s="39"/>
      <c r="I378" s="242"/>
      <c r="J378" s="39"/>
      <c r="K378" s="39"/>
      <c r="L378" s="43"/>
      <c r="M378" s="243"/>
      <c r="N378" s="244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167</v>
      </c>
      <c r="AU378" s="16" t="s">
        <v>85</v>
      </c>
    </row>
    <row r="379" s="2" customFormat="1" ht="16.5" customHeight="1">
      <c r="A379" s="37"/>
      <c r="B379" s="38"/>
      <c r="C379" s="226" t="s">
        <v>659</v>
      </c>
      <c r="D379" s="226" t="s">
        <v>161</v>
      </c>
      <c r="E379" s="227" t="s">
        <v>1587</v>
      </c>
      <c r="F379" s="228" t="s">
        <v>1588</v>
      </c>
      <c r="G379" s="229" t="s">
        <v>362</v>
      </c>
      <c r="H379" s="230">
        <v>2</v>
      </c>
      <c r="I379" s="231"/>
      <c r="J379" s="232">
        <f>ROUND(I379*H379,2)</f>
        <v>0</v>
      </c>
      <c r="K379" s="233"/>
      <c r="L379" s="43"/>
      <c r="M379" s="234" t="s">
        <v>1</v>
      </c>
      <c r="N379" s="235" t="s">
        <v>41</v>
      </c>
      <c r="O379" s="90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7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8" t="s">
        <v>236</v>
      </c>
      <c r="AT379" s="238" t="s">
        <v>161</v>
      </c>
      <c r="AU379" s="238" t="s">
        <v>85</v>
      </c>
      <c r="AY379" s="16" t="s">
        <v>158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6" t="s">
        <v>83</v>
      </c>
      <c r="BK379" s="239">
        <f>ROUND(I379*H379,2)</f>
        <v>0</v>
      </c>
      <c r="BL379" s="16" t="s">
        <v>236</v>
      </c>
      <c r="BM379" s="238" t="s">
        <v>1589</v>
      </c>
    </row>
    <row r="380" s="2" customFormat="1">
      <c r="A380" s="37"/>
      <c r="B380" s="38"/>
      <c r="C380" s="39"/>
      <c r="D380" s="240" t="s">
        <v>167</v>
      </c>
      <c r="E380" s="39"/>
      <c r="F380" s="241" t="s">
        <v>1590</v>
      </c>
      <c r="G380" s="39"/>
      <c r="H380" s="39"/>
      <c r="I380" s="242"/>
      <c r="J380" s="39"/>
      <c r="K380" s="39"/>
      <c r="L380" s="43"/>
      <c r="M380" s="243"/>
      <c r="N380" s="244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167</v>
      </c>
      <c r="AU380" s="16" t="s">
        <v>85</v>
      </c>
    </row>
    <row r="381" s="2" customFormat="1" ht="21.75" customHeight="1">
      <c r="A381" s="37"/>
      <c r="B381" s="38"/>
      <c r="C381" s="257" t="s">
        <v>663</v>
      </c>
      <c r="D381" s="257" t="s">
        <v>249</v>
      </c>
      <c r="E381" s="258" t="s">
        <v>1591</v>
      </c>
      <c r="F381" s="259" t="s">
        <v>1592</v>
      </c>
      <c r="G381" s="260" t="s">
        <v>362</v>
      </c>
      <c r="H381" s="261">
        <v>2</v>
      </c>
      <c r="I381" s="262"/>
      <c r="J381" s="263">
        <f>ROUND(I381*H381,2)</f>
        <v>0</v>
      </c>
      <c r="K381" s="264"/>
      <c r="L381" s="265"/>
      <c r="M381" s="266" t="s">
        <v>1</v>
      </c>
      <c r="N381" s="267" t="s">
        <v>41</v>
      </c>
      <c r="O381" s="90"/>
      <c r="P381" s="236">
        <f>O381*H381</f>
        <v>0</v>
      </c>
      <c r="Q381" s="236">
        <v>0.00029999999999999997</v>
      </c>
      <c r="R381" s="236">
        <f>Q381*H381</f>
        <v>0.00059999999999999995</v>
      </c>
      <c r="S381" s="236">
        <v>0</v>
      </c>
      <c r="T381" s="237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8" t="s">
        <v>252</v>
      </c>
      <c r="AT381" s="238" t="s">
        <v>249</v>
      </c>
      <c r="AU381" s="238" t="s">
        <v>85</v>
      </c>
      <c r="AY381" s="16" t="s">
        <v>158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6" t="s">
        <v>83</v>
      </c>
      <c r="BK381" s="239">
        <f>ROUND(I381*H381,2)</f>
        <v>0</v>
      </c>
      <c r="BL381" s="16" t="s">
        <v>236</v>
      </c>
      <c r="BM381" s="238" t="s">
        <v>1593</v>
      </c>
    </row>
    <row r="382" s="2" customFormat="1">
      <c r="A382" s="37"/>
      <c r="B382" s="38"/>
      <c r="C382" s="39"/>
      <c r="D382" s="240" t="s">
        <v>167</v>
      </c>
      <c r="E382" s="39"/>
      <c r="F382" s="241" t="s">
        <v>1592</v>
      </c>
      <c r="G382" s="39"/>
      <c r="H382" s="39"/>
      <c r="I382" s="242"/>
      <c r="J382" s="39"/>
      <c r="K382" s="39"/>
      <c r="L382" s="43"/>
      <c r="M382" s="243"/>
      <c r="N382" s="244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167</v>
      </c>
      <c r="AU382" s="16" t="s">
        <v>85</v>
      </c>
    </row>
    <row r="383" s="2" customFormat="1" ht="21.75" customHeight="1">
      <c r="A383" s="37"/>
      <c r="B383" s="38"/>
      <c r="C383" s="226" t="s">
        <v>669</v>
      </c>
      <c r="D383" s="226" t="s">
        <v>161</v>
      </c>
      <c r="E383" s="227" t="s">
        <v>1594</v>
      </c>
      <c r="F383" s="228" t="s">
        <v>1595</v>
      </c>
      <c r="G383" s="229" t="s">
        <v>362</v>
      </c>
      <c r="H383" s="230">
        <v>4</v>
      </c>
      <c r="I383" s="231"/>
      <c r="J383" s="232">
        <f>ROUND(I383*H383,2)</f>
        <v>0</v>
      </c>
      <c r="K383" s="233"/>
      <c r="L383" s="43"/>
      <c r="M383" s="234" t="s">
        <v>1</v>
      </c>
      <c r="N383" s="235" t="s">
        <v>41</v>
      </c>
      <c r="O383" s="90"/>
      <c r="P383" s="236">
        <f>O383*H383</f>
        <v>0</v>
      </c>
      <c r="Q383" s="236">
        <v>0</v>
      </c>
      <c r="R383" s="236">
        <f>Q383*H383</f>
        <v>0</v>
      </c>
      <c r="S383" s="236">
        <v>0</v>
      </c>
      <c r="T383" s="23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8" t="s">
        <v>236</v>
      </c>
      <c r="AT383" s="238" t="s">
        <v>161</v>
      </c>
      <c r="AU383" s="238" t="s">
        <v>85</v>
      </c>
      <c r="AY383" s="16" t="s">
        <v>158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6" t="s">
        <v>83</v>
      </c>
      <c r="BK383" s="239">
        <f>ROUND(I383*H383,2)</f>
        <v>0</v>
      </c>
      <c r="BL383" s="16" t="s">
        <v>236</v>
      </c>
      <c r="BM383" s="238" t="s">
        <v>1596</v>
      </c>
    </row>
    <row r="384" s="2" customFormat="1">
      <c r="A384" s="37"/>
      <c r="B384" s="38"/>
      <c r="C384" s="39"/>
      <c r="D384" s="240" t="s">
        <v>167</v>
      </c>
      <c r="E384" s="39"/>
      <c r="F384" s="241" t="s">
        <v>1597</v>
      </c>
      <c r="G384" s="39"/>
      <c r="H384" s="39"/>
      <c r="I384" s="242"/>
      <c r="J384" s="39"/>
      <c r="K384" s="39"/>
      <c r="L384" s="43"/>
      <c r="M384" s="243"/>
      <c r="N384" s="244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167</v>
      </c>
      <c r="AU384" s="16" t="s">
        <v>85</v>
      </c>
    </row>
    <row r="385" s="2" customFormat="1" ht="21.75" customHeight="1">
      <c r="A385" s="37"/>
      <c r="B385" s="38"/>
      <c r="C385" s="257" t="s">
        <v>673</v>
      </c>
      <c r="D385" s="257" t="s">
        <v>249</v>
      </c>
      <c r="E385" s="258" t="s">
        <v>1598</v>
      </c>
      <c r="F385" s="259" t="s">
        <v>1599</v>
      </c>
      <c r="G385" s="260" t="s">
        <v>362</v>
      </c>
      <c r="H385" s="261">
        <v>4</v>
      </c>
      <c r="I385" s="262"/>
      <c r="J385" s="263">
        <f>ROUND(I385*H385,2)</f>
        <v>0</v>
      </c>
      <c r="K385" s="264"/>
      <c r="L385" s="265"/>
      <c r="M385" s="266" t="s">
        <v>1</v>
      </c>
      <c r="N385" s="267" t="s">
        <v>41</v>
      </c>
      <c r="O385" s="90"/>
      <c r="P385" s="236">
        <f>O385*H385</f>
        <v>0</v>
      </c>
      <c r="Q385" s="236">
        <v>0.00050000000000000001</v>
      </c>
      <c r="R385" s="236">
        <f>Q385*H385</f>
        <v>0.002</v>
      </c>
      <c r="S385" s="236">
        <v>0</v>
      </c>
      <c r="T385" s="23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8" t="s">
        <v>252</v>
      </c>
      <c r="AT385" s="238" t="s">
        <v>249</v>
      </c>
      <c r="AU385" s="238" t="s">
        <v>85</v>
      </c>
      <c r="AY385" s="16" t="s">
        <v>158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6" t="s">
        <v>83</v>
      </c>
      <c r="BK385" s="239">
        <f>ROUND(I385*H385,2)</f>
        <v>0</v>
      </c>
      <c r="BL385" s="16" t="s">
        <v>236</v>
      </c>
      <c r="BM385" s="238" t="s">
        <v>1600</v>
      </c>
    </row>
    <row r="386" s="2" customFormat="1">
      <c r="A386" s="37"/>
      <c r="B386" s="38"/>
      <c r="C386" s="39"/>
      <c r="D386" s="240" t="s">
        <v>167</v>
      </c>
      <c r="E386" s="39"/>
      <c r="F386" s="241" t="s">
        <v>1599</v>
      </c>
      <c r="G386" s="39"/>
      <c r="H386" s="39"/>
      <c r="I386" s="242"/>
      <c r="J386" s="39"/>
      <c r="K386" s="39"/>
      <c r="L386" s="43"/>
      <c r="M386" s="243"/>
      <c r="N386" s="244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167</v>
      </c>
      <c r="AU386" s="16" t="s">
        <v>85</v>
      </c>
    </row>
    <row r="387" s="2" customFormat="1" ht="24.15" customHeight="1">
      <c r="A387" s="37"/>
      <c r="B387" s="38"/>
      <c r="C387" s="226" t="s">
        <v>678</v>
      </c>
      <c r="D387" s="226" t="s">
        <v>161</v>
      </c>
      <c r="E387" s="227" t="s">
        <v>1601</v>
      </c>
      <c r="F387" s="228" t="s">
        <v>1602</v>
      </c>
      <c r="G387" s="229" t="s">
        <v>276</v>
      </c>
      <c r="H387" s="230">
        <v>5.5999999999999996</v>
      </c>
      <c r="I387" s="231"/>
      <c r="J387" s="232">
        <f>ROUND(I387*H387,2)</f>
        <v>0</v>
      </c>
      <c r="K387" s="233"/>
      <c r="L387" s="43"/>
      <c r="M387" s="234" t="s">
        <v>1</v>
      </c>
      <c r="N387" s="235" t="s">
        <v>41</v>
      </c>
      <c r="O387" s="90"/>
      <c r="P387" s="236">
        <f>O387*H387</f>
        <v>0</v>
      </c>
      <c r="Q387" s="236">
        <v>0</v>
      </c>
      <c r="R387" s="236">
        <f>Q387*H387</f>
        <v>0</v>
      </c>
      <c r="S387" s="236">
        <v>0</v>
      </c>
      <c r="T387" s="237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8" t="s">
        <v>236</v>
      </c>
      <c r="AT387" s="238" t="s">
        <v>161</v>
      </c>
      <c r="AU387" s="238" t="s">
        <v>85</v>
      </c>
      <c r="AY387" s="16" t="s">
        <v>158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6" t="s">
        <v>83</v>
      </c>
      <c r="BK387" s="239">
        <f>ROUND(I387*H387,2)</f>
        <v>0</v>
      </c>
      <c r="BL387" s="16" t="s">
        <v>236</v>
      </c>
      <c r="BM387" s="238" t="s">
        <v>1603</v>
      </c>
    </row>
    <row r="388" s="2" customFormat="1">
      <c r="A388" s="37"/>
      <c r="B388" s="38"/>
      <c r="C388" s="39"/>
      <c r="D388" s="240" t="s">
        <v>167</v>
      </c>
      <c r="E388" s="39"/>
      <c r="F388" s="241" t="s">
        <v>1604</v>
      </c>
      <c r="G388" s="39"/>
      <c r="H388" s="39"/>
      <c r="I388" s="242"/>
      <c r="J388" s="39"/>
      <c r="K388" s="39"/>
      <c r="L388" s="43"/>
      <c r="M388" s="243"/>
      <c r="N388" s="244"/>
      <c r="O388" s="90"/>
      <c r="P388" s="90"/>
      <c r="Q388" s="90"/>
      <c r="R388" s="90"/>
      <c r="S388" s="90"/>
      <c r="T388" s="91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167</v>
      </c>
      <c r="AU388" s="16" t="s">
        <v>85</v>
      </c>
    </row>
    <row r="389" s="13" customFormat="1">
      <c r="A389" s="13"/>
      <c r="B389" s="245"/>
      <c r="C389" s="246"/>
      <c r="D389" s="240" t="s">
        <v>169</v>
      </c>
      <c r="E389" s="247" t="s">
        <v>1</v>
      </c>
      <c r="F389" s="248" t="s">
        <v>1605</v>
      </c>
      <c r="G389" s="246"/>
      <c r="H389" s="249">
        <v>5.5999999999999996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5" t="s">
        <v>169</v>
      </c>
      <c r="AU389" s="255" t="s">
        <v>85</v>
      </c>
      <c r="AV389" s="13" t="s">
        <v>85</v>
      </c>
      <c r="AW389" s="13" t="s">
        <v>32</v>
      </c>
      <c r="AX389" s="13" t="s">
        <v>83</v>
      </c>
      <c r="AY389" s="255" t="s">
        <v>158</v>
      </c>
    </row>
    <row r="390" s="2" customFormat="1" ht="16.5" customHeight="1">
      <c r="A390" s="37"/>
      <c r="B390" s="38"/>
      <c r="C390" s="257" t="s">
        <v>682</v>
      </c>
      <c r="D390" s="257" t="s">
        <v>249</v>
      </c>
      <c r="E390" s="258" t="s">
        <v>1606</v>
      </c>
      <c r="F390" s="259" t="s">
        <v>1607</v>
      </c>
      <c r="G390" s="260" t="s">
        <v>276</v>
      </c>
      <c r="H390" s="261">
        <v>6.7199999999999998</v>
      </c>
      <c r="I390" s="262"/>
      <c r="J390" s="263">
        <f>ROUND(I390*H390,2)</f>
        <v>0</v>
      </c>
      <c r="K390" s="264"/>
      <c r="L390" s="265"/>
      <c r="M390" s="266" t="s">
        <v>1</v>
      </c>
      <c r="N390" s="267" t="s">
        <v>41</v>
      </c>
      <c r="O390" s="90"/>
      <c r="P390" s="236">
        <f>O390*H390</f>
        <v>0</v>
      </c>
      <c r="Q390" s="236">
        <v>0.0011999999999999999</v>
      </c>
      <c r="R390" s="236">
        <f>Q390*H390</f>
        <v>0.0080639999999999983</v>
      </c>
      <c r="S390" s="236">
        <v>0</v>
      </c>
      <c r="T390" s="237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8" t="s">
        <v>252</v>
      </c>
      <c r="AT390" s="238" t="s">
        <v>249</v>
      </c>
      <c r="AU390" s="238" t="s">
        <v>85</v>
      </c>
      <c r="AY390" s="16" t="s">
        <v>158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6" t="s">
        <v>83</v>
      </c>
      <c r="BK390" s="239">
        <f>ROUND(I390*H390,2)</f>
        <v>0</v>
      </c>
      <c r="BL390" s="16" t="s">
        <v>236</v>
      </c>
      <c r="BM390" s="238" t="s">
        <v>1608</v>
      </c>
    </row>
    <row r="391" s="2" customFormat="1">
      <c r="A391" s="37"/>
      <c r="B391" s="38"/>
      <c r="C391" s="39"/>
      <c r="D391" s="240" t="s">
        <v>167</v>
      </c>
      <c r="E391" s="39"/>
      <c r="F391" s="241" t="s">
        <v>1607</v>
      </c>
      <c r="G391" s="39"/>
      <c r="H391" s="39"/>
      <c r="I391" s="242"/>
      <c r="J391" s="39"/>
      <c r="K391" s="39"/>
      <c r="L391" s="43"/>
      <c r="M391" s="243"/>
      <c r="N391" s="244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167</v>
      </c>
      <c r="AU391" s="16" t="s">
        <v>85</v>
      </c>
    </row>
    <row r="392" s="13" customFormat="1">
      <c r="A392" s="13"/>
      <c r="B392" s="245"/>
      <c r="C392" s="246"/>
      <c r="D392" s="240" t="s">
        <v>169</v>
      </c>
      <c r="E392" s="246"/>
      <c r="F392" s="248" t="s">
        <v>1609</v>
      </c>
      <c r="G392" s="246"/>
      <c r="H392" s="249">
        <v>6.7199999999999998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5" t="s">
        <v>169</v>
      </c>
      <c r="AU392" s="255" t="s">
        <v>85</v>
      </c>
      <c r="AV392" s="13" t="s">
        <v>85</v>
      </c>
      <c r="AW392" s="13" t="s">
        <v>4</v>
      </c>
      <c r="AX392" s="13" t="s">
        <v>83</v>
      </c>
      <c r="AY392" s="255" t="s">
        <v>158</v>
      </c>
    </row>
    <row r="393" s="2" customFormat="1" ht="24.15" customHeight="1">
      <c r="A393" s="37"/>
      <c r="B393" s="38"/>
      <c r="C393" s="226" t="s">
        <v>688</v>
      </c>
      <c r="D393" s="226" t="s">
        <v>161</v>
      </c>
      <c r="E393" s="227" t="s">
        <v>1610</v>
      </c>
      <c r="F393" s="228" t="s">
        <v>1611</v>
      </c>
      <c r="G393" s="229" t="s">
        <v>362</v>
      </c>
      <c r="H393" s="230">
        <v>3</v>
      </c>
      <c r="I393" s="231"/>
      <c r="J393" s="232">
        <f>ROUND(I393*H393,2)</f>
        <v>0</v>
      </c>
      <c r="K393" s="233"/>
      <c r="L393" s="43"/>
      <c r="M393" s="234" t="s">
        <v>1</v>
      </c>
      <c r="N393" s="235" t="s">
        <v>41</v>
      </c>
      <c r="O393" s="90"/>
      <c r="P393" s="236">
        <f>O393*H393</f>
        <v>0</v>
      </c>
      <c r="Q393" s="236">
        <v>0</v>
      </c>
      <c r="R393" s="236">
        <f>Q393*H393</f>
        <v>0</v>
      </c>
      <c r="S393" s="236">
        <v>0</v>
      </c>
      <c r="T393" s="237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8" t="s">
        <v>236</v>
      </c>
      <c r="AT393" s="238" t="s">
        <v>161</v>
      </c>
      <c r="AU393" s="238" t="s">
        <v>85</v>
      </c>
      <c r="AY393" s="16" t="s">
        <v>158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6" t="s">
        <v>83</v>
      </c>
      <c r="BK393" s="239">
        <f>ROUND(I393*H393,2)</f>
        <v>0</v>
      </c>
      <c r="BL393" s="16" t="s">
        <v>236</v>
      </c>
      <c r="BM393" s="238" t="s">
        <v>1612</v>
      </c>
    </row>
    <row r="394" s="2" customFormat="1">
      <c r="A394" s="37"/>
      <c r="B394" s="38"/>
      <c r="C394" s="39"/>
      <c r="D394" s="240" t="s">
        <v>167</v>
      </c>
      <c r="E394" s="39"/>
      <c r="F394" s="241" t="s">
        <v>1613</v>
      </c>
      <c r="G394" s="39"/>
      <c r="H394" s="39"/>
      <c r="I394" s="242"/>
      <c r="J394" s="39"/>
      <c r="K394" s="39"/>
      <c r="L394" s="43"/>
      <c r="M394" s="243"/>
      <c r="N394" s="244"/>
      <c r="O394" s="90"/>
      <c r="P394" s="90"/>
      <c r="Q394" s="90"/>
      <c r="R394" s="90"/>
      <c r="S394" s="90"/>
      <c r="T394" s="91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167</v>
      </c>
      <c r="AU394" s="16" t="s">
        <v>85</v>
      </c>
    </row>
    <row r="395" s="2" customFormat="1" ht="16.5" customHeight="1">
      <c r="A395" s="37"/>
      <c r="B395" s="38"/>
      <c r="C395" s="257" t="s">
        <v>692</v>
      </c>
      <c r="D395" s="257" t="s">
        <v>249</v>
      </c>
      <c r="E395" s="258" t="s">
        <v>1614</v>
      </c>
      <c r="F395" s="259" t="s">
        <v>1615</v>
      </c>
      <c r="G395" s="260" t="s">
        <v>362</v>
      </c>
      <c r="H395" s="261">
        <v>3</v>
      </c>
      <c r="I395" s="262"/>
      <c r="J395" s="263">
        <f>ROUND(I395*H395,2)</f>
        <v>0</v>
      </c>
      <c r="K395" s="264"/>
      <c r="L395" s="265"/>
      <c r="M395" s="266" t="s">
        <v>1</v>
      </c>
      <c r="N395" s="267" t="s">
        <v>41</v>
      </c>
      <c r="O395" s="90"/>
      <c r="P395" s="236">
        <f>O395*H395</f>
        <v>0</v>
      </c>
      <c r="Q395" s="236">
        <v>0.00010000000000000001</v>
      </c>
      <c r="R395" s="236">
        <f>Q395*H395</f>
        <v>0.00030000000000000003</v>
      </c>
      <c r="S395" s="236">
        <v>0</v>
      </c>
      <c r="T395" s="23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8" t="s">
        <v>252</v>
      </c>
      <c r="AT395" s="238" t="s">
        <v>249</v>
      </c>
      <c r="AU395" s="238" t="s">
        <v>85</v>
      </c>
      <c r="AY395" s="16" t="s">
        <v>158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6" t="s">
        <v>83</v>
      </c>
      <c r="BK395" s="239">
        <f>ROUND(I395*H395,2)</f>
        <v>0</v>
      </c>
      <c r="BL395" s="16" t="s">
        <v>236</v>
      </c>
      <c r="BM395" s="238" t="s">
        <v>1616</v>
      </c>
    </row>
    <row r="396" s="2" customFormat="1">
      <c r="A396" s="37"/>
      <c r="B396" s="38"/>
      <c r="C396" s="39"/>
      <c r="D396" s="240" t="s">
        <v>167</v>
      </c>
      <c r="E396" s="39"/>
      <c r="F396" s="241" t="s">
        <v>1615</v>
      </c>
      <c r="G396" s="39"/>
      <c r="H396" s="39"/>
      <c r="I396" s="242"/>
      <c r="J396" s="39"/>
      <c r="K396" s="39"/>
      <c r="L396" s="43"/>
      <c r="M396" s="243"/>
      <c r="N396" s="244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167</v>
      </c>
      <c r="AU396" s="16" t="s">
        <v>85</v>
      </c>
    </row>
    <row r="397" s="2" customFormat="1" ht="33" customHeight="1">
      <c r="A397" s="37"/>
      <c r="B397" s="38"/>
      <c r="C397" s="226" t="s">
        <v>698</v>
      </c>
      <c r="D397" s="226" t="s">
        <v>161</v>
      </c>
      <c r="E397" s="227" t="s">
        <v>1617</v>
      </c>
      <c r="F397" s="228" t="s">
        <v>1618</v>
      </c>
      <c r="G397" s="229" t="s">
        <v>362</v>
      </c>
      <c r="H397" s="230">
        <v>3</v>
      </c>
      <c r="I397" s="231"/>
      <c r="J397" s="232">
        <f>ROUND(I397*H397,2)</f>
        <v>0</v>
      </c>
      <c r="K397" s="233"/>
      <c r="L397" s="43"/>
      <c r="M397" s="234" t="s">
        <v>1</v>
      </c>
      <c r="N397" s="235" t="s">
        <v>41</v>
      </c>
      <c r="O397" s="90"/>
      <c r="P397" s="236">
        <f>O397*H397</f>
        <v>0</v>
      </c>
      <c r="Q397" s="236">
        <v>0</v>
      </c>
      <c r="R397" s="236">
        <f>Q397*H397</f>
        <v>0</v>
      </c>
      <c r="S397" s="236">
        <v>0</v>
      </c>
      <c r="T397" s="237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8" t="s">
        <v>236</v>
      </c>
      <c r="AT397" s="238" t="s">
        <v>161</v>
      </c>
      <c r="AU397" s="238" t="s">
        <v>85</v>
      </c>
      <c r="AY397" s="16" t="s">
        <v>158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6" t="s">
        <v>83</v>
      </c>
      <c r="BK397" s="239">
        <f>ROUND(I397*H397,2)</f>
        <v>0</v>
      </c>
      <c r="BL397" s="16" t="s">
        <v>236</v>
      </c>
      <c r="BM397" s="238" t="s">
        <v>1619</v>
      </c>
    </row>
    <row r="398" s="2" customFormat="1">
      <c r="A398" s="37"/>
      <c r="B398" s="38"/>
      <c r="C398" s="39"/>
      <c r="D398" s="240" t="s">
        <v>167</v>
      </c>
      <c r="E398" s="39"/>
      <c r="F398" s="241" t="s">
        <v>1620</v>
      </c>
      <c r="G398" s="39"/>
      <c r="H398" s="39"/>
      <c r="I398" s="242"/>
      <c r="J398" s="39"/>
      <c r="K398" s="39"/>
      <c r="L398" s="43"/>
      <c r="M398" s="243"/>
      <c r="N398" s="244"/>
      <c r="O398" s="90"/>
      <c r="P398" s="90"/>
      <c r="Q398" s="90"/>
      <c r="R398" s="90"/>
      <c r="S398" s="90"/>
      <c r="T398" s="91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167</v>
      </c>
      <c r="AU398" s="16" t="s">
        <v>85</v>
      </c>
    </row>
    <row r="399" s="2" customFormat="1" ht="24.15" customHeight="1">
      <c r="A399" s="37"/>
      <c r="B399" s="38"/>
      <c r="C399" s="257" t="s">
        <v>703</v>
      </c>
      <c r="D399" s="257" t="s">
        <v>249</v>
      </c>
      <c r="E399" s="258" t="s">
        <v>1621</v>
      </c>
      <c r="F399" s="259" t="s">
        <v>1622</v>
      </c>
      <c r="G399" s="260" t="s">
        <v>362</v>
      </c>
      <c r="H399" s="261">
        <v>3</v>
      </c>
      <c r="I399" s="262"/>
      <c r="J399" s="263">
        <f>ROUND(I399*H399,2)</f>
        <v>0</v>
      </c>
      <c r="K399" s="264"/>
      <c r="L399" s="265"/>
      <c r="M399" s="266" t="s">
        <v>1</v>
      </c>
      <c r="N399" s="267" t="s">
        <v>41</v>
      </c>
      <c r="O399" s="90"/>
      <c r="P399" s="236">
        <f>O399*H399</f>
        <v>0</v>
      </c>
      <c r="Q399" s="236">
        <v>0.00020000000000000001</v>
      </c>
      <c r="R399" s="236">
        <f>Q399*H399</f>
        <v>0.00060000000000000006</v>
      </c>
      <c r="S399" s="236">
        <v>0</v>
      </c>
      <c r="T399" s="237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8" t="s">
        <v>252</v>
      </c>
      <c r="AT399" s="238" t="s">
        <v>249</v>
      </c>
      <c r="AU399" s="238" t="s">
        <v>85</v>
      </c>
      <c r="AY399" s="16" t="s">
        <v>158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6" t="s">
        <v>83</v>
      </c>
      <c r="BK399" s="239">
        <f>ROUND(I399*H399,2)</f>
        <v>0</v>
      </c>
      <c r="BL399" s="16" t="s">
        <v>236</v>
      </c>
      <c r="BM399" s="238" t="s">
        <v>1623</v>
      </c>
    </row>
    <row r="400" s="2" customFormat="1">
      <c r="A400" s="37"/>
      <c r="B400" s="38"/>
      <c r="C400" s="39"/>
      <c r="D400" s="240" t="s">
        <v>167</v>
      </c>
      <c r="E400" s="39"/>
      <c r="F400" s="241" t="s">
        <v>1622</v>
      </c>
      <c r="G400" s="39"/>
      <c r="H400" s="39"/>
      <c r="I400" s="242"/>
      <c r="J400" s="39"/>
      <c r="K400" s="39"/>
      <c r="L400" s="43"/>
      <c r="M400" s="243"/>
      <c r="N400" s="244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167</v>
      </c>
      <c r="AU400" s="16" t="s">
        <v>85</v>
      </c>
    </row>
    <row r="401" s="2" customFormat="1" ht="33" customHeight="1">
      <c r="A401" s="37"/>
      <c r="B401" s="38"/>
      <c r="C401" s="226" t="s">
        <v>711</v>
      </c>
      <c r="D401" s="226" t="s">
        <v>161</v>
      </c>
      <c r="E401" s="227" t="s">
        <v>1624</v>
      </c>
      <c r="F401" s="228" t="s">
        <v>1625</v>
      </c>
      <c r="G401" s="229" t="s">
        <v>362</v>
      </c>
      <c r="H401" s="230">
        <v>5</v>
      </c>
      <c r="I401" s="231"/>
      <c r="J401" s="232">
        <f>ROUND(I401*H401,2)</f>
        <v>0</v>
      </c>
      <c r="K401" s="233"/>
      <c r="L401" s="43"/>
      <c r="M401" s="234" t="s">
        <v>1</v>
      </c>
      <c r="N401" s="235" t="s">
        <v>41</v>
      </c>
      <c r="O401" s="90"/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7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8" t="s">
        <v>236</v>
      </c>
      <c r="AT401" s="238" t="s">
        <v>161</v>
      </c>
      <c r="AU401" s="238" t="s">
        <v>85</v>
      </c>
      <c r="AY401" s="16" t="s">
        <v>158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6" t="s">
        <v>83</v>
      </c>
      <c r="BK401" s="239">
        <f>ROUND(I401*H401,2)</f>
        <v>0</v>
      </c>
      <c r="BL401" s="16" t="s">
        <v>236</v>
      </c>
      <c r="BM401" s="238" t="s">
        <v>1626</v>
      </c>
    </row>
    <row r="402" s="2" customFormat="1">
      <c r="A402" s="37"/>
      <c r="B402" s="38"/>
      <c r="C402" s="39"/>
      <c r="D402" s="240" t="s">
        <v>167</v>
      </c>
      <c r="E402" s="39"/>
      <c r="F402" s="241" t="s">
        <v>1627</v>
      </c>
      <c r="G402" s="39"/>
      <c r="H402" s="39"/>
      <c r="I402" s="242"/>
      <c r="J402" s="39"/>
      <c r="K402" s="39"/>
      <c r="L402" s="43"/>
      <c r="M402" s="243"/>
      <c r="N402" s="244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167</v>
      </c>
      <c r="AU402" s="16" t="s">
        <v>85</v>
      </c>
    </row>
    <row r="403" s="2" customFormat="1" ht="16.5" customHeight="1">
      <c r="A403" s="37"/>
      <c r="B403" s="38"/>
      <c r="C403" s="257" t="s">
        <v>717</v>
      </c>
      <c r="D403" s="257" t="s">
        <v>249</v>
      </c>
      <c r="E403" s="258" t="s">
        <v>1628</v>
      </c>
      <c r="F403" s="259" t="s">
        <v>1629</v>
      </c>
      <c r="G403" s="260" t="s">
        <v>362</v>
      </c>
      <c r="H403" s="261">
        <v>5</v>
      </c>
      <c r="I403" s="262"/>
      <c r="J403" s="263">
        <f>ROUND(I403*H403,2)</f>
        <v>0</v>
      </c>
      <c r="K403" s="264"/>
      <c r="L403" s="265"/>
      <c r="M403" s="266" t="s">
        <v>1</v>
      </c>
      <c r="N403" s="267" t="s">
        <v>41</v>
      </c>
      <c r="O403" s="90"/>
      <c r="P403" s="236">
        <f>O403*H403</f>
        <v>0</v>
      </c>
      <c r="Q403" s="236">
        <v>5.0000000000000002E-05</v>
      </c>
      <c r="R403" s="236">
        <f>Q403*H403</f>
        <v>0.00025000000000000001</v>
      </c>
      <c r="S403" s="236">
        <v>0</v>
      </c>
      <c r="T403" s="237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8" t="s">
        <v>252</v>
      </c>
      <c r="AT403" s="238" t="s">
        <v>249</v>
      </c>
      <c r="AU403" s="238" t="s">
        <v>85</v>
      </c>
      <c r="AY403" s="16" t="s">
        <v>158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6" t="s">
        <v>83</v>
      </c>
      <c r="BK403" s="239">
        <f>ROUND(I403*H403,2)</f>
        <v>0</v>
      </c>
      <c r="BL403" s="16" t="s">
        <v>236</v>
      </c>
      <c r="BM403" s="238" t="s">
        <v>1630</v>
      </c>
    </row>
    <row r="404" s="2" customFormat="1">
      <c r="A404" s="37"/>
      <c r="B404" s="38"/>
      <c r="C404" s="39"/>
      <c r="D404" s="240" t="s">
        <v>167</v>
      </c>
      <c r="E404" s="39"/>
      <c r="F404" s="241" t="s">
        <v>1629</v>
      </c>
      <c r="G404" s="39"/>
      <c r="H404" s="39"/>
      <c r="I404" s="242"/>
      <c r="J404" s="39"/>
      <c r="K404" s="39"/>
      <c r="L404" s="43"/>
      <c r="M404" s="243"/>
      <c r="N404" s="244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167</v>
      </c>
      <c r="AU404" s="16" t="s">
        <v>85</v>
      </c>
    </row>
    <row r="405" s="2" customFormat="1" ht="37.8" customHeight="1">
      <c r="A405" s="37"/>
      <c r="B405" s="38"/>
      <c r="C405" s="226" t="s">
        <v>722</v>
      </c>
      <c r="D405" s="226" t="s">
        <v>161</v>
      </c>
      <c r="E405" s="227" t="s">
        <v>1631</v>
      </c>
      <c r="F405" s="228" t="s">
        <v>1632</v>
      </c>
      <c r="G405" s="229" t="s">
        <v>362</v>
      </c>
      <c r="H405" s="230">
        <v>1</v>
      </c>
      <c r="I405" s="231"/>
      <c r="J405" s="232">
        <f>ROUND(I405*H405,2)</f>
        <v>0</v>
      </c>
      <c r="K405" s="233"/>
      <c r="L405" s="43"/>
      <c r="M405" s="234" t="s">
        <v>1</v>
      </c>
      <c r="N405" s="235" t="s">
        <v>41</v>
      </c>
      <c r="O405" s="90"/>
      <c r="P405" s="236">
        <f>O405*H405</f>
        <v>0</v>
      </c>
      <c r="Q405" s="236">
        <v>0</v>
      </c>
      <c r="R405" s="236">
        <f>Q405*H405</f>
        <v>0</v>
      </c>
      <c r="S405" s="236">
        <v>0</v>
      </c>
      <c r="T405" s="237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8" t="s">
        <v>236</v>
      </c>
      <c r="AT405" s="238" t="s">
        <v>161</v>
      </c>
      <c r="AU405" s="238" t="s">
        <v>85</v>
      </c>
      <c r="AY405" s="16" t="s">
        <v>158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6" t="s">
        <v>83</v>
      </c>
      <c r="BK405" s="239">
        <f>ROUND(I405*H405,2)</f>
        <v>0</v>
      </c>
      <c r="BL405" s="16" t="s">
        <v>236</v>
      </c>
      <c r="BM405" s="238" t="s">
        <v>1633</v>
      </c>
    </row>
    <row r="406" s="2" customFormat="1">
      <c r="A406" s="37"/>
      <c r="B406" s="38"/>
      <c r="C406" s="39"/>
      <c r="D406" s="240" t="s">
        <v>167</v>
      </c>
      <c r="E406" s="39"/>
      <c r="F406" s="241" t="s">
        <v>1634</v>
      </c>
      <c r="G406" s="39"/>
      <c r="H406" s="39"/>
      <c r="I406" s="242"/>
      <c r="J406" s="39"/>
      <c r="K406" s="39"/>
      <c r="L406" s="43"/>
      <c r="M406" s="243"/>
      <c r="N406" s="244"/>
      <c r="O406" s="90"/>
      <c r="P406" s="90"/>
      <c r="Q406" s="90"/>
      <c r="R406" s="90"/>
      <c r="S406" s="90"/>
      <c r="T406" s="91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167</v>
      </c>
      <c r="AU406" s="16" t="s">
        <v>85</v>
      </c>
    </row>
    <row r="407" s="2" customFormat="1" ht="16.5" customHeight="1">
      <c r="A407" s="37"/>
      <c r="B407" s="38"/>
      <c r="C407" s="257" t="s">
        <v>726</v>
      </c>
      <c r="D407" s="257" t="s">
        <v>249</v>
      </c>
      <c r="E407" s="258" t="s">
        <v>1635</v>
      </c>
      <c r="F407" s="259" t="s">
        <v>1636</v>
      </c>
      <c r="G407" s="260" t="s">
        <v>362</v>
      </c>
      <c r="H407" s="261">
        <v>1</v>
      </c>
      <c r="I407" s="262"/>
      <c r="J407" s="263">
        <f>ROUND(I407*H407,2)</f>
        <v>0</v>
      </c>
      <c r="K407" s="264"/>
      <c r="L407" s="265"/>
      <c r="M407" s="266" t="s">
        <v>1</v>
      </c>
      <c r="N407" s="267" t="s">
        <v>41</v>
      </c>
      <c r="O407" s="90"/>
      <c r="P407" s="236">
        <f>O407*H407</f>
        <v>0</v>
      </c>
      <c r="Q407" s="236">
        <v>0.00050000000000000001</v>
      </c>
      <c r="R407" s="236">
        <f>Q407*H407</f>
        <v>0.00050000000000000001</v>
      </c>
      <c r="S407" s="236">
        <v>0</v>
      </c>
      <c r="T407" s="237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8" t="s">
        <v>252</v>
      </c>
      <c r="AT407" s="238" t="s">
        <v>249</v>
      </c>
      <c r="AU407" s="238" t="s">
        <v>85</v>
      </c>
      <c r="AY407" s="16" t="s">
        <v>158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6" t="s">
        <v>83</v>
      </c>
      <c r="BK407" s="239">
        <f>ROUND(I407*H407,2)</f>
        <v>0</v>
      </c>
      <c r="BL407" s="16" t="s">
        <v>236</v>
      </c>
      <c r="BM407" s="238" t="s">
        <v>1637</v>
      </c>
    </row>
    <row r="408" s="2" customFormat="1">
      <c r="A408" s="37"/>
      <c r="B408" s="38"/>
      <c r="C408" s="39"/>
      <c r="D408" s="240" t="s">
        <v>167</v>
      </c>
      <c r="E408" s="39"/>
      <c r="F408" s="241" t="s">
        <v>1636</v>
      </c>
      <c r="G408" s="39"/>
      <c r="H408" s="39"/>
      <c r="I408" s="242"/>
      <c r="J408" s="39"/>
      <c r="K408" s="39"/>
      <c r="L408" s="43"/>
      <c r="M408" s="243"/>
      <c r="N408" s="244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167</v>
      </c>
      <c r="AU408" s="16" t="s">
        <v>85</v>
      </c>
    </row>
    <row r="409" s="2" customFormat="1" ht="33" customHeight="1">
      <c r="A409" s="37"/>
      <c r="B409" s="38"/>
      <c r="C409" s="226" t="s">
        <v>732</v>
      </c>
      <c r="D409" s="226" t="s">
        <v>161</v>
      </c>
      <c r="E409" s="227" t="s">
        <v>1638</v>
      </c>
      <c r="F409" s="228" t="s">
        <v>1639</v>
      </c>
      <c r="G409" s="229" t="s">
        <v>276</v>
      </c>
      <c r="H409" s="230">
        <v>3</v>
      </c>
      <c r="I409" s="231"/>
      <c r="J409" s="232">
        <f>ROUND(I409*H409,2)</f>
        <v>0</v>
      </c>
      <c r="K409" s="233"/>
      <c r="L409" s="43"/>
      <c r="M409" s="234" t="s">
        <v>1</v>
      </c>
      <c r="N409" s="235" t="s">
        <v>41</v>
      </c>
      <c r="O409" s="90"/>
      <c r="P409" s="236">
        <f>O409*H409</f>
        <v>0</v>
      </c>
      <c r="Q409" s="236">
        <v>0.00069999999999999999</v>
      </c>
      <c r="R409" s="236">
        <f>Q409*H409</f>
        <v>0.0020999999999999999</v>
      </c>
      <c r="S409" s="236">
        <v>0</v>
      </c>
      <c r="T409" s="23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8" t="s">
        <v>236</v>
      </c>
      <c r="AT409" s="238" t="s">
        <v>161</v>
      </c>
      <c r="AU409" s="238" t="s">
        <v>85</v>
      </c>
      <c r="AY409" s="16" t="s">
        <v>158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6" t="s">
        <v>83</v>
      </c>
      <c r="BK409" s="239">
        <f>ROUND(I409*H409,2)</f>
        <v>0</v>
      </c>
      <c r="BL409" s="16" t="s">
        <v>236</v>
      </c>
      <c r="BM409" s="238" t="s">
        <v>1640</v>
      </c>
    </row>
    <row r="410" s="2" customFormat="1">
      <c r="A410" s="37"/>
      <c r="B410" s="38"/>
      <c r="C410" s="39"/>
      <c r="D410" s="240" t="s">
        <v>167</v>
      </c>
      <c r="E410" s="39"/>
      <c r="F410" s="241" t="s">
        <v>1641</v>
      </c>
      <c r="G410" s="39"/>
      <c r="H410" s="39"/>
      <c r="I410" s="242"/>
      <c r="J410" s="39"/>
      <c r="K410" s="39"/>
      <c r="L410" s="43"/>
      <c r="M410" s="243"/>
      <c r="N410" s="244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167</v>
      </c>
      <c r="AU410" s="16" t="s">
        <v>85</v>
      </c>
    </row>
    <row r="411" s="2" customFormat="1" ht="24.15" customHeight="1">
      <c r="A411" s="37"/>
      <c r="B411" s="38"/>
      <c r="C411" s="226" t="s">
        <v>1052</v>
      </c>
      <c r="D411" s="226" t="s">
        <v>161</v>
      </c>
      <c r="E411" s="227" t="s">
        <v>1642</v>
      </c>
      <c r="F411" s="228" t="s">
        <v>1643</v>
      </c>
      <c r="G411" s="229" t="s">
        <v>192</v>
      </c>
      <c r="H411" s="230">
        <v>0.019</v>
      </c>
      <c r="I411" s="231"/>
      <c r="J411" s="232">
        <f>ROUND(I411*H411,2)</f>
        <v>0</v>
      </c>
      <c r="K411" s="233"/>
      <c r="L411" s="43"/>
      <c r="M411" s="234" t="s">
        <v>1</v>
      </c>
      <c r="N411" s="235" t="s">
        <v>41</v>
      </c>
      <c r="O411" s="90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8" t="s">
        <v>236</v>
      </c>
      <c r="AT411" s="238" t="s">
        <v>161</v>
      </c>
      <c r="AU411" s="238" t="s">
        <v>85</v>
      </c>
      <c r="AY411" s="16" t="s">
        <v>158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6" t="s">
        <v>83</v>
      </c>
      <c r="BK411" s="239">
        <f>ROUND(I411*H411,2)</f>
        <v>0</v>
      </c>
      <c r="BL411" s="16" t="s">
        <v>236</v>
      </c>
      <c r="BM411" s="238" t="s">
        <v>1644</v>
      </c>
    </row>
    <row r="412" s="2" customFormat="1">
      <c r="A412" s="37"/>
      <c r="B412" s="38"/>
      <c r="C412" s="39"/>
      <c r="D412" s="240" t="s">
        <v>167</v>
      </c>
      <c r="E412" s="39"/>
      <c r="F412" s="241" t="s">
        <v>1645</v>
      </c>
      <c r="G412" s="39"/>
      <c r="H412" s="39"/>
      <c r="I412" s="242"/>
      <c r="J412" s="39"/>
      <c r="K412" s="39"/>
      <c r="L412" s="43"/>
      <c r="M412" s="243"/>
      <c r="N412" s="244"/>
      <c r="O412" s="90"/>
      <c r="P412" s="90"/>
      <c r="Q412" s="90"/>
      <c r="R412" s="90"/>
      <c r="S412" s="90"/>
      <c r="T412" s="91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167</v>
      </c>
      <c r="AU412" s="16" t="s">
        <v>85</v>
      </c>
    </row>
    <row r="413" s="12" customFormat="1" ht="22.8" customHeight="1">
      <c r="A413" s="12"/>
      <c r="B413" s="210"/>
      <c r="C413" s="211"/>
      <c r="D413" s="212" t="s">
        <v>75</v>
      </c>
      <c r="E413" s="224" t="s">
        <v>1646</v>
      </c>
      <c r="F413" s="224" t="s">
        <v>1647</v>
      </c>
      <c r="G413" s="211"/>
      <c r="H413" s="211"/>
      <c r="I413" s="214"/>
      <c r="J413" s="225">
        <f>BK413</f>
        <v>0</v>
      </c>
      <c r="K413" s="211"/>
      <c r="L413" s="216"/>
      <c r="M413" s="217"/>
      <c r="N413" s="218"/>
      <c r="O413" s="218"/>
      <c r="P413" s="219">
        <f>SUM(P414:P418)</f>
        <v>0</v>
      </c>
      <c r="Q413" s="218"/>
      <c r="R413" s="219">
        <f>SUM(R414:R418)</f>
        <v>0.31309199999999998</v>
      </c>
      <c r="S413" s="218"/>
      <c r="T413" s="220">
        <f>SUM(T414:T418)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21" t="s">
        <v>85</v>
      </c>
      <c r="AT413" s="222" t="s">
        <v>75</v>
      </c>
      <c r="AU413" s="222" t="s">
        <v>83</v>
      </c>
      <c r="AY413" s="221" t="s">
        <v>158</v>
      </c>
      <c r="BK413" s="223">
        <f>SUM(BK414:BK418)</f>
        <v>0</v>
      </c>
    </row>
    <row r="414" s="2" customFormat="1" ht="24.15" customHeight="1">
      <c r="A414" s="37"/>
      <c r="B414" s="38"/>
      <c r="C414" s="226" t="s">
        <v>1056</v>
      </c>
      <c r="D414" s="226" t="s">
        <v>161</v>
      </c>
      <c r="E414" s="227" t="s">
        <v>1648</v>
      </c>
      <c r="F414" s="228" t="s">
        <v>1649</v>
      </c>
      <c r="G414" s="229" t="s">
        <v>235</v>
      </c>
      <c r="H414" s="230">
        <v>3.1200000000000001</v>
      </c>
      <c r="I414" s="231"/>
      <c r="J414" s="232">
        <f>ROUND(I414*H414,2)</f>
        <v>0</v>
      </c>
      <c r="K414" s="233"/>
      <c r="L414" s="43"/>
      <c r="M414" s="234" t="s">
        <v>1</v>
      </c>
      <c r="N414" s="235" t="s">
        <v>41</v>
      </c>
      <c r="O414" s="90"/>
      <c r="P414" s="236">
        <f>O414*H414</f>
        <v>0</v>
      </c>
      <c r="Q414" s="236">
        <v>0.10035</v>
      </c>
      <c r="R414" s="236">
        <f>Q414*H414</f>
        <v>0.31309199999999998</v>
      </c>
      <c r="S414" s="236">
        <v>0</v>
      </c>
      <c r="T414" s="237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8" t="s">
        <v>236</v>
      </c>
      <c r="AT414" s="238" t="s">
        <v>161</v>
      </c>
      <c r="AU414" s="238" t="s">
        <v>85</v>
      </c>
      <c r="AY414" s="16" t="s">
        <v>158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6" t="s">
        <v>83</v>
      </c>
      <c r="BK414" s="239">
        <f>ROUND(I414*H414,2)</f>
        <v>0</v>
      </c>
      <c r="BL414" s="16" t="s">
        <v>236</v>
      </c>
      <c r="BM414" s="238" t="s">
        <v>1650</v>
      </c>
    </row>
    <row r="415" s="2" customFormat="1">
      <c r="A415" s="37"/>
      <c r="B415" s="38"/>
      <c r="C415" s="39"/>
      <c r="D415" s="240" t="s">
        <v>167</v>
      </c>
      <c r="E415" s="39"/>
      <c r="F415" s="241" t="s">
        <v>1651</v>
      </c>
      <c r="G415" s="39"/>
      <c r="H415" s="39"/>
      <c r="I415" s="242"/>
      <c r="J415" s="39"/>
      <c r="K415" s="39"/>
      <c r="L415" s="43"/>
      <c r="M415" s="243"/>
      <c r="N415" s="244"/>
      <c r="O415" s="90"/>
      <c r="P415" s="90"/>
      <c r="Q415" s="90"/>
      <c r="R415" s="90"/>
      <c r="S415" s="90"/>
      <c r="T415" s="91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167</v>
      </c>
      <c r="AU415" s="16" t="s">
        <v>85</v>
      </c>
    </row>
    <row r="416" s="13" customFormat="1">
      <c r="A416" s="13"/>
      <c r="B416" s="245"/>
      <c r="C416" s="246"/>
      <c r="D416" s="240" t="s">
        <v>169</v>
      </c>
      <c r="E416" s="247" t="s">
        <v>1</v>
      </c>
      <c r="F416" s="248" t="s">
        <v>1652</v>
      </c>
      <c r="G416" s="246"/>
      <c r="H416" s="249">
        <v>3.1200000000000001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5" t="s">
        <v>169</v>
      </c>
      <c r="AU416" s="255" t="s">
        <v>85</v>
      </c>
      <c r="AV416" s="13" t="s">
        <v>85</v>
      </c>
      <c r="AW416" s="13" t="s">
        <v>32</v>
      </c>
      <c r="AX416" s="13" t="s">
        <v>83</v>
      </c>
      <c r="AY416" s="255" t="s">
        <v>158</v>
      </c>
    </row>
    <row r="417" s="2" customFormat="1" ht="24.15" customHeight="1">
      <c r="A417" s="37"/>
      <c r="B417" s="38"/>
      <c r="C417" s="226" t="s">
        <v>1060</v>
      </c>
      <c r="D417" s="226" t="s">
        <v>161</v>
      </c>
      <c r="E417" s="227" t="s">
        <v>1653</v>
      </c>
      <c r="F417" s="228" t="s">
        <v>1654</v>
      </c>
      <c r="G417" s="229" t="s">
        <v>192</v>
      </c>
      <c r="H417" s="230">
        <v>0.313</v>
      </c>
      <c r="I417" s="231"/>
      <c r="J417" s="232">
        <f>ROUND(I417*H417,2)</f>
        <v>0</v>
      </c>
      <c r="K417" s="233"/>
      <c r="L417" s="43"/>
      <c r="M417" s="234" t="s">
        <v>1</v>
      </c>
      <c r="N417" s="235" t="s">
        <v>41</v>
      </c>
      <c r="O417" s="90"/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7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8" t="s">
        <v>236</v>
      </c>
      <c r="AT417" s="238" t="s">
        <v>161</v>
      </c>
      <c r="AU417" s="238" t="s">
        <v>85</v>
      </c>
      <c r="AY417" s="16" t="s">
        <v>158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6" t="s">
        <v>83</v>
      </c>
      <c r="BK417" s="239">
        <f>ROUND(I417*H417,2)</f>
        <v>0</v>
      </c>
      <c r="BL417" s="16" t="s">
        <v>236</v>
      </c>
      <c r="BM417" s="238" t="s">
        <v>1655</v>
      </c>
    </row>
    <row r="418" s="2" customFormat="1">
      <c r="A418" s="37"/>
      <c r="B418" s="38"/>
      <c r="C418" s="39"/>
      <c r="D418" s="240" t="s">
        <v>167</v>
      </c>
      <c r="E418" s="39"/>
      <c r="F418" s="241" t="s">
        <v>1656</v>
      </c>
      <c r="G418" s="39"/>
      <c r="H418" s="39"/>
      <c r="I418" s="242"/>
      <c r="J418" s="39"/>
      <c r="K418" s="39"/>
      <c r="L418" s="43"/>
      <c r="M418" s="243"/>
      <c r="N418" s="244"/>
      <c r="O418" s="90"/>
      <c r="P418" s="90"/>
      <c r="Q418" s="90"/>
      <c r="R418" s="90"/>
      <c r="S418" s="90"/>
      <c r="T418" s="9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167</v>
      </c>
      <c r="AU418" s="16" t="s">
        <v>85</v>
      </c>
    </row>
    <row r="419" s="12" customFormat="1" ht="22.8" customHeight="1">
      <c r="A419" s="12"/>
      <c r="B419" s="210"/>
      <c r="C419" s="211"/>
      <c r="D419" s="212" t="s">
        <v>75</v>
      </c>
      <c r="E419" s="224" t="s">
        <v>1657</v>
      </c>
      <c r="F419" s="224" t="s">
        <v>1658</v>
      </c>
      <c r="G419" s="211"/>
      <c r="H419" s="211"/>
      <c r="I419" s="214"/>
      <c r="J419" s="225">
        <f>BK419</f>
        <v>0</v>
      </c>
      <c r="K419" s="211"/>
      <c r="L419" s="216"/>
      <c r="M419" s="217"/>
      <c r="N419" s="218"/>
      <c r="O419" s="218"/>
      <c r="P419" s="219">
        <f>SUM(P420:P424)</f>
        <v>0</v>
      </c>
      <c r="Q419" s="218"/>
      <c r="R419" s="219">
        <f>SUM(R420:R424)</f>
        <v>0.104709</v>
      </c>
      <c r="S419" s="218"/>
      <c r="T419" s="220">
        <f>SUM(T420:T424)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21" t="s">
        <v>85</v>
      </c>
      <c r="AT419" s="222" t="s">
        <v>75</v>
      </c>
      <c r="AU419" s="222" t="s">
        <v>83</v>
      </c>
      <c r="AY419" s="221" t="s">
        <v>158</v>
      </c>
      <c r="BK419" s="223">
        <f>SUM(BK420:BK424)</f>
        <v>0</v>
      </c>
    </row>
    <row r="420" s="2" customFormat="1" ht="33" customHeight="1">
      <c r="A420" s="37"/>
      <c r="B420" s="38"/>
      <c r="C420" s="226" t="s">
        <v>1064</v>
      </c>
      <c r="D420" s="226" t="s">
        <v>161</v>
      </c>
      <c r="E420" s="227" t="s">
        <v>1659</v>
      </c>
      <c r="F420" s="228" t="s">
        <v>1660</v>
      </c>
      <c r="G420" s="229" t="s">
        <v>276</v>
      </c>
      <c r="H420" s="230">
        <v>3.2999999999999998</v>
      </c>
      <c r="I420" s="231"/>
      <c r="J420" s="232">
        <f>ROUND(I420*H420,2)</f>
        <v>0</v>
      </c>
      <c r="K420" s="233"/>
      <c r="L420" s="43"/>
      <c r="M420" s="234" t="s">
        <v>1</v>
      </c>
      <c r="N420" s="235" t="s">
        <v>41</v>
      </c>
      <c r="O420" s="90"/>
      <c r="P420" s="236">
        <f>O420*H420</f>
        <v>0</v>
      </c>
      <c r="Q420" s="236">
        <v>0.031730000000000001</v>
      </c>
      <c r="R420" s="236">
        <f>Q420*H420</f>
        <v>0.104709</v>
      </c>
      <c r="S420" s="236">
        <v>0</v>
      </c>
      <c r="T420" s="237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8" t="s">
        <v>236</v>
      </c>
      <c r="AT420" s="238" t="s">
        <v>161</v>
      </c>
      <c r="AU420" s="238" t="s">
        <v>85</v>
      </c>
      <c r="AY420" s="16" t="s">
        <v>158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6" t="s">
        <v>83</v>
      </c>
      <c r="BK420" s="239">
        <f>ROUND(I420*H420,2)</f>
        <v>0</v>
      </c>
      <c r="BL420" s="16" t="s">
        <v>236</v>
      </c>
      <c r="BM420" s="238" t="s">
        <v>1661</v>
      </c>
    </row>
    <row r="421" s="2" customFormat="1">
      <c r="A421" s="37"/>
      <c r="B421" s="38"/>
      <c r="C421" s="39"/>
      <c r="D421" s="240" t="s">
        <v>167</v>
      </c>
      <c r="E421" s="39"/>
      <c r="F421" s="241" t="s">
        <v>1662</v>
      </c>
      <c r="G421" s="39"/>
      <c r="H421" s="39"/>
      <c r="I421" s="242"/>
      <c r="J421" s="39"/>
      <c r="K421" s="39"/>
      <c r="L421" s="43"/>
      <c r="M421" s="243"/>
      <c r="N421" s="244"/>
      <c r="O421" s="90"/>
      <c r="P421" s="90"/>
      <c r="Q421" s="90"/>
      <c r="R421" s="90"/>
      <c r="S421" s="90"/>
      <c r="T421" s="91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167</v>
      </c>
      <c r="AU421" s="16" t="s">
        <v>85</v>
      </c>
    </row>
    <row r="422" s="2" customFormat="1">
      <c r="A422" s="37"/>
      <c r="B422" s="38"/>
      <c r="C422" s="39"/>
      <c r="D422" s="240" t="s">
        <v>239</v>
      </c>
      <c r="E422" s="39"/>
      <c r="F422" s="256" t="s">
        <v>1663</v>
      </c>
      <c r="G422" s="39"/>
      <c r="H422" s="39"/>
      <c r="I422" s="242"/>
      <c r="J422" s="39"/>
      <c r="K422" s="39"/>
      <c r="L422" s="43"/>
      <c r="M422" s="243"/>
      <c r="N422" s="244"/>
      <c r="O422" s="90"/>
      <c r="P422" s="90"/>
      <c r="Q422" s="90"/>
      <c r="R422" s="90"/>
      <c r="S422" s="90"/>
      <c r="T422" s="91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239</v>
      </c>
      <c r="AU422" s="16" t="s">
        <v>85</v>
      </c>
    </row>
    <row r="423" s="2" customFormat="1" ht="24.15" customHeight="1">
      <c r="A423" s="37"/>
      <c r="B423" s="38"/>
      <c r="C423" s="226" t="s">
        <v>1068</v>
      </c>
      <c r="D423" s="226" t="s">
        <v>161</v>
      </c>
      <c r="E423" s="227" t="s">
        <v>1664</v>
      </c>
      <c r="F423" s="228" t="s">
        <v>1665</v>
      </c>
      <c r="G423" s="229" t="s">
        <v>192</v>
      </c>
      <c r="H423" s="230">
        <v>0.105</v>
      </c>
      <c r="I423" s="231"/>
      <c r="J423" s="232">
        <f>ROUND(I423*H423,2)</f>
        <v>0</v>
      </c>
      <c r="K423" s="233"/>
      <c r="L423" s="43"/>
      <c r="M423" s="234" t="s">
        <v>1</v>
      </c>
      <c r="N423" s="235" t="s">
        <v>41</v>
      </c>
      <c r="O423" s="90"/>
      <c r="P423" s="236">
        <f>O423*H423</f>
        <v>0</v>
      </c>
      <c r="Q423" s="236">
        <v>0</v>
      </c>
      <c r="R423" s="236">
        <f>Q423*H423</f>
        <v>0</v>
      </c>
      <c r="S423" s="236">
        <v>0</v>
      </c>
      <c r="T423" s="237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8" t="s">
        <v>236</v>
      </c>
      <c r="AT423" s="238" t="s">
        <v>161</v>
      </c>
      <c r="AU423" s="238" t="s">
        <v>85</v>
      </c>
      <c r="AY423" s="16" t="s">
        <v>158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6" t="s">
        <v>83</v>
      </c>
      <c r="BK423" s="239">
        <f>ROUND(I423*H423,2)</f>
        <v>0</v>
      </c>
      <c r="BL423" s="16" t="s">
        <v>236</v>
      </c>
      <c r="BM423" s="238" t="s">
        <v>1666</v>
      </c>
    </row>
    <row r="424" s="2" customFormat="1">
      <c r="A424" s="37"/>
      <c r="B424" s="38"/>
      <c r="C424" s="39"/>
      <c r="D424" s="240" t="s">
        <v>167</v>
      </c>
      <c r="E424" s="39"/>
      <c r="F424" s="241" t="s">
        <v>1667</v>
      </c>
      <c r="G424" s="39"/>
      <c r="H424" s="39"/>
      <c r="I424" s="242"/>
      <c r="J424" s="39"/>
      <c r="K424" s="39"/>
      <c r="L424" s="43"/>
      <c r="M424" s="243"/>
      <c r="N424" s="244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167</v>
      </c>
      <c r="AU424" s="16" t="s">
        <v>85</v>
      </c>
    </row>
    <row r="425" s="12" customFormat="1" ht="22.8" customHeight="1">
      <c r="A425" s="12"/>
      <c r="B425" s="210"/>
      <c r="C425" s="211"/>
      <c r="D425" s="212" t="s">
        <v>75</v>
      </c>
      <c r="E425" s="224" t="s">
        <v>1668</v>
      </c>
      <c r="F425" s="224" t="s">
        <v>1669</v>
      </c>
      <c r="G425" s="211"/>
      <c r="H425" s="211"/>
      <c r="I425" s="214"/>
      <c r="J425" s="225">
        <f>BK425</f>
        <v>0</v>
      </c>
      <c r="K425" s="211"/>
      <c r="L425" s="216"/>
      <c r="M425" s="217"/>
      <c r="N425" s="218"/>
      <c r="O425" s="218"/>
      <c r="P425" s="219">
        <f>SUM(P426:P450)</f>
        <v>0</v>
      </c>
      <c r="Q425" s="218"/>
      <c r="R425" s="219">
        <f>SUM(R426:R450)</f>
        <v>0.1094</v>
      </c>
      <c r="S425" s="218"/>
      <c r="T425" s="220">
        <f>SUM(T426:T450)</f>
        <v>0.0054000000000000003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1" t="s">
        <v>85</v>
      </c>
      <c r="AT425" s="222" t="s">
        <v>75</v>
      </c>
      <c r="AU425" s="222" t="s">
        <v>83</v>
      </c>
      <c r="AY425" s="221" t="s">
        <v>158</v>
      </c>
      <c r="BK425" s="223">
        <f>SUM(BK426:BK450)</f>
        <v>0</v>
      </c>
    </row>
    <row r="426" s="2" customFormat="1" ht="33" customHeight="1">
      <c r="A426" s="37"/>
      <c r="B426" s="38"/>
      <c r="C426" s="226" t="s">
        <v>1072</v>
      </c>
      <c r="D426" s="226" t="s">
        <v>161</v>
      </c>
      <c r="E426" s="227" t="s">
        <v>1670</v>
      </c>
      <c r="F426" s="228" t="s">
        <v>1671</v>
      </c>
      <c r="G426" s="229" t="s">
        <v>362</v>
      </c>
      <c r="H426" s="230">
        <v>1.8</v>
      </c>
      <c r="I426" s="231"/>
      <c r="J426" s="232">
        <f>ROUND(I426*H426,2)</f>
        <v>0</v>
      </c>
      <c r="K426" s="233"/>
      <c r="L426" s="43"/>
      <c r="M426" s="234" t="s">
        <v>1</v>
      </c>
      <c r="N426" s="235" t="s">
        <v>41</v>
      </c>
      <c r="O426" s="90"/>
      <c r="P426" s="236">
        <f>O426*H426</f>
        <v>0</v>
      </c>
      <c r="Q426" s="236">
        <v>0</v>
      </c>
      <c r="R426" s="236">
        <f>Q426*H426</f>
        <v>0</v>
      </c>
      <c r="S426" s="236">
        <v>0.0030000000000000001</v>
      </c>
      <c r="T426" s="237">
        <f>S426*H426</f>
        <v>0.0054000000000000003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8" t="s">
        <v>236</v>
      </c>
      <c r="AT426" s="238" t="s">
        <v>161</v>
      </c>
      <c r="AU426" s="238" t="s">
        <v>85</v>
      </c>
      <c r="AY426" s="16" t="s">
        <v>158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6" t="s">
        <v>83</v>
      </c>
      <c r="BK426" s="239">
        <f>ROUND(I426*H426,2)</f>
        <v>0</v>
      </c>
      <c r="BL426" s="16" t="s">
        <v>236</v>
      </c>
      <c r="BM426" s="238" t="s">
        <v>1672</v>
      </c>
    </row>
    <row r="427" s="2" customFormat="1">
      <c r="A427" s="37"/>
      <c r="B427" s="38"/>
      <c r="C427" s="39"/>
      <c r="D427" s="240" t="s">
        <v>167</v>
      </c>
      <c r="E427" s="39"/>
      <c r="F427" s="241" t="s">
        <v>1673</v>
      </c>
      <c r="G427" s="39"/>
      <c r="H427" s="39"/>
      <c r="I427" s="242"/>
      <c r="J427" s="39"/>
      <c r="K427" s="39"/>
      <c r="L427" s="43"/>
      <c r="M427" s="243"/>
      <c r="N427" s="244"/>
      <c r="O427" s="90"/>
      <c r="P427" s="90"/>
      <c r="Q427" s="90"/>
      <c r="R427" s="90"/>
      <c r="S427" s="90"/>
      <c r="T427" s="91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167</v>
      </c>
      <c r="AU427" s="16" t="s">
        <v>85</v>
      </c>
    </row>
    <row r="428" s="13" customFormat="1">
      <c r="A428" s="13"/>
      <c r="B428" s="245"/>
      <c r="C428" s="246"/>
      <c r="D428" s="240" t="s">
        <v>169</v>
      </c>
      <c r="E428" s="247" t="s">
        <v>1</v>
      </c>
      <c r="F428" s="248" t="s">
        <v>1674</v>
      </c>
      <c r="G428" s="246"/>
      <c r="H428" s="249">
        <v>1.8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5" t="s">
        <v>169</v>
      </c>
      <c r="AU428" s="255" t="s">
        <v>85</v>
      </c>
      <c r="AV428" s="13" t="s">
        <v>85</v>
      </c>
      <c r="AW428" s="13" t="s">
        <v>32</v>
      </c>
      <c r="AX428" s="13" t="s">
        <v>83</v>
      </c>
      <c r="AY428" s="255" t="s">
        <v>158</v>
      </c>
    </row>
    <row r="429" s="2" customFormat="1" ht="24.15" customHeight="1">
      <c r="A429" s="37"/>
      <c r="B429" s="38"/>
      <c r="C429" s="226" t="s">
        <v>1076</v>
      </c>
      <c r="D429" s="226" t="s">
        <v>161</v>
      </c>
      <c r="E429" s="227" t="s">
        <v>1675</v>
      </c>
      <c r="F429" s="228" t="s">
        <v>1676</v>
      </c>
      <c r="G429" s="229" t="s">
        <v>362</v>
      </c>
      <c r="H429" s="230">
        <v>4</v>
      </c>
      <c r="I429" s="231"/>
      <c r="J429" s="232">
        <f>ROUND(I429*H429,2)</f>
        <v>0</v>
      </c>
      <c r="K429" s="233"/>
      <c r="L429" s="43"/>
      <c r="M429" s="234" t="s">
        <v>1</v>
      </c>
      <c r="N429" s="235" t="s">
        <v>41</v>
      </c>
      <c r="O429" s="90"/>
      <c r="P429" s="236">
        <f>O429*H429</f>
        <v>0</v>
      </c>
      <c r="Q429" s="236">
        <v>0</v>
      </c>
      <c r="R429" s="236">
        <f>Q429*H429</f>
        <v>0</v>
      </c>
      <c r="S429" s="236">
        <v>0</v>
      </c>
      <c r="T429" s="23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8" t="s">
        <v>236</v>
      </c>
      <c r="AT429" s="238" t="s">
        <v>161</v>
      </c>
      <c r="AU429" s="238" t="s">
        <v>85</v>
      </c>
      <c r="AY429" s="16" t="s">
        <v>158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6" t="s">
        <v>83</v>
      </c>
      <c r="BK429" s="239">
        <f>ROUND(I429*H429,2)</f>
        <v>0</v>
      </c>
      <c r="BL429" s="16" t="s">
        <v>236</v>
      </c>
      <c r="BM429" s="238" t="s">
        <v>1677</v>
      </c>
    </row>
    <row r="430" s="2" customFormat="1">
      <c r="A430" s="37"/>
      <c r="B430" s="38"/>
      <c r="C430" s="39"/>
      <c r="D430" s="240" t="s">
        <v>167</v>
      </c>
      <c r="E430" s="39"/>
      <c r="F430" s="241" t="s">
        <v>1678</v>
      </c>
      <c r="G430" s="39"/>
      <c r="H430" s="39"/>
      <c r="I430" s="242"/>
      <c r="J430" s="39"/>
      <c r="K430" s="39"/>
      <c r="L430" s="43"/>
      <c r="M430" s="243"/>
      <c r="N430" s="244"/>
      <c r="O430" s="90"/>
      <c r="P430" s="90"/>
      <c r="Q430" s="90"/>
      <c r="R430" s="90"/>
      <c r="S430" s="90"/>
      <c r="T430" s="91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167</v>
      </c>
      <c r="AU430" s="16" t="s">
        <v>85</v>
      </c>
    </row>
    <row r="431" s="2" customFormat="1" ht="24.15" customHeight="1">
      <c r="A431" s="37"/>
      <c r="B431" s="38"/>
      <c r="C431" s="257" t="s">
        <v>1082</v>
      </c>
      <c r="D431" s="257" t="s">
        <v>249</v>
      </c>
      <c r="E431" s="258" t="s">
        <v>1679</v>
      </c>
      <c r="F431" s="259" t="s">
        <v>1680</v>
      </c>
      <c r="G431" s="260" t="s">
        <v>362</v>
      </c>
      <c r="H431" s="261">
        <v>4</v>
      </c>
      <c r="I431" s="262"/>
      <c r="J431" s="263">
        <f>ROUND(I431*H431,2)</f>
        <v>0</v>
      </c>
      <c r="K431" s="264"/>
      <c r="L431" s="265"/>
      <c r="M431" s="266" t="s">
        <v>1</v>
      </c>
      <c r="N431" s="267" t="s">
        <v>41</v>
      </c>
      <c r="O431" s="90"/>
      <c r="P431" s="236">
        <f>O431*H431</f>
        <v>0</v>
      </c>
      <c r="Q431" s="236">
        <v>0.014500000000000001</v>
      </c>
      <c r="R431" s="236">
        <f>Q431*H431</f>
        <v>0.058000000000000003</v>
      </c>
      <c r="S431" s="236">
        <v>0</v>
      </c>
      <c r="T431" s="237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38" t="s">
        <v>252</v>
      </c>
      <c r="AT431" s="238" t="s">
        <v>249</v>
      </c>
      <c r="AU431" s="238" t="s">
        <v>85</v>
      </c>
      <c r="AY431" s="16" t="s">
        <v>158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6" t="s">
        <v>83</v>
      </c>
      <c r="BK431" s="239">
        <f>ROUND(I431*H431,2)</f>
        <v>0</v>
      </c>
      <c r="BL431" s="16" t="s">
        <v>236</v>
      </c>
      <c r="BM431" s="238" t="s">
        <v>1681</v>
      </c>
    </row>
    <row r="432" s="2" customFormat="1">
      <c r="A432" s="37"/>
      <c r="B432" s="38"/>
      <c r="C432" s="39"/>
      <c r="D432" s="240" t="s">
        <v>167</v>
      </c>
      <c r="E432" s="39"/>
      <c r="F432" s="241" t="s">
        <v>1680</v>
      </c>
      <c r="G432" s="39"/>
      <c r="H432" s="39"/>
      <c r="I432" s="242"/>
      <c r="J432" s="39"/>
      <c r="K432" s="39"/>
      <c r="L432" s="43"/>
      <c r="M432" s="243"/>
      <c r="N432" s="244"/>
      <c r="O432" s="90"/>
      <c r="P432" s="90"/>
      <c r="Q432" s="90"/>
      <c r="R432" s="90"/>
      <c r="S432" s="90"/>
      <c r="T432" s="91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167</v>
      </c>
      <c r="AU432" s="16" t="s">
        <v>85</v>
      </c>
    </row>
    <row r="433" s="2" customFormat="1" ht="24.15" customHeight="1">
      <c r="A433" s="37"/>
      <c r="B433" s="38"/>
      <c r="C433" s="226" t="s">
        <v>1086</v>
      </c>
      <c r="D433" s="226" t="s">
        <v>161</v>
      </c>
      <c r="E433" s="227" t="s">
        <v>1682</v>
      </c>
      <c r="F433" s="228" t="s">
        <v>1683</v>
      </c>
      <c r="G433" s="229" t="s">
        <v>362</v>
      </c>
      <c r="H433" s="230">
        <v>1</v>
      </c>
      <c r="I433" s="231"/>
      <c r="J433" s="232">
        <f>ROUND(I433*H433,2)</f>
        <v>0</v>
      </c>
      <c r="K433" s="233"/>
      <c r="L433" s="43"/>
      <c r="M433" s="234" t="s">
        <v>1</v>
      </c>
      <c r="N433" s="235" t="s">
        <v>41</v>
      </c>
      <c r="O433" s="90"/>
      <c r="P433" s="236">
        <f>O433*H433</f>
        <v>0</v>
      </c>
      <c r="Q433" s="236">
        <v>0</v>
      </c>
      <c r="R433" s="236">
        <f>Q433*H433</f>
        <v>0</v>
      </c>
      <c r="S433" s="236">
        <v>0</v>
      </c>
      <c r="T433" s="237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8" t="s">
        <v>236</v>
      </c>
      <c r="AT433" s="238" t="s">
        <v>161</v>
      </c>
      <c r="AU433" s="238" t="s">
        <v>85</v>
      </c>
      <c r="AY433" s="16" t="s">
        <v>158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6" t="s">
        <v>83</v>
      </c>
      <c r="BK433" s="239">
        <f>ROUND(I433*H433,2)</f>
        <v>0</v>
      </c>
      <c r="BL433" s="16" t="s">
        <v>236</v>
      </c>
      <c r="BM433" s="238" t="s">
        <v>1684</v>
      </c>
    </row>
    <row r="434" s="2" customFormat="1">
      <c r="A434" s="37"/>
      <c r="B434" s="38"/>
      <c r="C434" s="39"/>
      <c r="D434" s="240" t="s">
        <v>167</v>
      </c>
      <c r="E434" s="39"/>
      <c r="F434" s="241" t="s">
        <v>1685</v>
      </c>
      <c r="G434" s="39"/>
      <c r="H434" s="39"/>
      <c r="I434" s="242"/>
      <c r="J434" s="39"/>
      <c r="K434" s="39"/>
      <c r="L434" s="43"/>
      <c r="M434" s="243"/>
      <c r="N434" s="244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167</v>
      </c>
      <c r="AU434" s="16" t="s">
        <v>85</v>
      </c>
    </row>
    <row r="435" s="2" customFormat="1" ht="33" customHeight="1">
      <c r="A435" s="37"/>
      <c r="B435" s="38"/>
      <c r="C435" s="257" t="s">
        <v>1090</v>
      </c>
      <c r="D435" s="257" t="s">
        <v>249</v>
      </c>
      <c r="E435" s="258" t="s">
        <v>1686</v>
      </c>
      <c r="F435" s="259" t="s">
        <v>1687</v>
      </c>
      <c r="G435" s="260" t="s">
        <v>362</v>
      </c>
      <c r="H435" s="261">
        <v>1</v>
      </c>
      <c r="I435" s="262"/>
      <c r="J435" s="263">
        <f>ROUND(I435*H435,2)</f>
        <v>0</v>
      </c>
      <c r="K435" s="264"/>
      <c r="L435" s="265"/>
      <c r="M435" s="266" t="s">
        <v>1</v>
      </c>
      <c r="N435" s="267" t="s">
        <v>41</v>
      </c>
      <c r="O435" s="90"/>
      <c r="P435" s="236">
        <f>O435*H435</f>
        <v>0</v>
      </c>
      <c r="Q435" s="236">
        <v>0.037999999999999999</v>
      </c>
      <c r="R435" s="236">
        <f>Q435*H435</f>
        <v>0.037999999999999999</v>
      </c>
      <c r="S435" s="236">
        <v>0</v>
      </c>
      <c r="T435" s="237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8" t="s">
        <v>252</v>
      </c>
      <c r="AT435" s="238" t="s">
        <v>249</v>
      </c>
      <c r="AU435" s="238" t="s">
        <v>85</v>
      </c>
      <c r="AY435" s="16" t="s">
        <v>158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6" t="s">
        <v>83</v>
      </c>
      <c r="BK435" s="239">
        <f>ROUND(I435*H435,2)</f>
        <v>0</v>
      </c>
      <c r="BL435" s="16" t="s">
        <v>236</v>
      </c>
      <c r="BM435" s="238" t="s">
        <v>1688</v>
      </c>
    </row>
    <row r="436" s="2" customFormat="1">
      <c r="A436" s="37"/>
      <c r="B436" s="38"/>
      <c r="C436" s="39"/>
      <c r="D436" s="240" t="s">
        <v>167</v>
      </c>
      <c r="E436" s="39"/>
      <c r="F436" s="241" t="s">
        <v>1689</v>
      </c>
      <c r="G436" s="39"/>
      <c r="H436" s="39"/>
      <c r="I436" s="242"/>
      <c r="J436" s="39"/>
      <c r="K436" s="39"/>
      <c r="L436" s="43"/>
      <c r="M436" s="243"/>
      <c r="N436" s="244"/>
      <c r="O436" s="90"/>
      <c r="P436" s="90"/>
      <c r="Q436" s="90"/>
      <c r="R436" s="90"/>
      <c r="S436" s="90"/>
      <c r="T436" s="91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167</v>
      </c>
      <c r="AU436" s="16" t="s">
        <v>85</v>
      </c>
    </row>
    <row r="437" s="2" customFormat="1" ht="24.15" customHeight="1">
      <c r="A437" s="37"/>
      <c r="B437" s="38"/>
      <c r="C437" s="226" t="s">
        <v>1094</v>
      </c>
      <c r="D437" s="226" t="s">
        <v>161</v>
      </c>
      <c r="E437" s="227" t="s">
        <v>1690</v>
      </c>
      <c r="F437" s="228" t="s">
        <v>1691</v>
      </c>
      <c r="G437" s="229" t="s">
        <v>362</v>
      </c>
      <c r="H437" s="230">
        <v>1</v>
      </c>
      <c r="I437" s="231"/>
      <c r="J437" s="232">
        <f>ROUND(I437*H437,2)</f>
        <v>0</v>
      </c>
      <c r="K437" s="233"/>
      <c r="L437" s="43"/>
      <c r="M437" s="234" t="s">
        <v>1</v>
      </c>
      <c r="N437" s="235" t="s">
        <v>41</v>
      </c>
      <c r="O437" s="90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7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8" t="s">
        <v>236</v>
      </c>
      <c r="AT437" s="238" t="s">
        <v>161</v>
      </c>
      <c r="AU437" s="238" t="s">
        <v>85</v>
      </c>
      <c r="AY437" s="16" t="s">
        <v>158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6" t="s">
        <v>83</v>
      </c>
      <c r="BK437" s="239">
        <f>ROUND(I437*H437,2)</f>
        <v>0</v>
      </c>
      <c r="BL437" s="16" t="s">
        <v>236</v>
      </c>
      <c r="BM437" s="238" t="s">
        <v>1692</v>
      </c>
    </row>
    <row r="438" s="2" customFormat="1">
      <c r="A438" s="37"/>
      <c r="B438" s="38"/>
      <c r="C438" s="39"/>
      <c r="D438" s="240" t="s">
        <v>167</v>
      </c>
      <c r="E438" s="39"/>
      <c r="F438" s="241" t="s">
        <v>1693</v>
      </c>
      <c r="G438" s="39"/>
      <c r="H438" s="39"/>
      <c r="I438" s="242"/>
      <c r="J438" s="39"/>
      <c r="K438" s="39"/>
      <c r="L438" s="43"/>
      <c r="M438" s="243"/>
      <c r="N438" s="244"/>
      <c r="O438" s="90"/>
      <c r="P438" s="90"/>
      <c r="Q438" s="90"/>
      <c r="R438" s="90"/>
      <c r="S438" s="90"/>
      <c r="T438" s="91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167</v>
      </c>
      <c r="AU438" s="16" t="s">
        <v>85</v>
      </c>
    </row>
    <row r="439" s="2" customFormat="1" ht="16.5" customHeight="1">
      <c r="A439" s="37"/>
      <c r="B439" s="38"/>
      <c r="C439" s="257" t="s">
        <v>1098</v>
      </c>
      <c r="D439" s="257" t="s">
        <v>249</v>
      </c>
      <c r="E439" s="258" t="s">
        <v>1694</v>
      </c>
      <c r="F439" s="259" t="s">
        <v>1695</v>
      </c>
      <c r="G439" s="260" t="s">
        <v>362</v>
      </c>
      <c r="H439" s="261">
        <v>1</v>
      </c>
      <c r="I439" s="262"/>
      <c r="J439" s="263">
        <f>ROUND(I439*H439,2)</f>
        <v>0</v>
      </c>
      <c r="K439" s="264"/>
      <c r="L439" s="265"/>
      <c r="M439" s="266" t="s">
        <v>1</v>
      </c>
      <c r="N439" s="267" t="s">
        <v>41</v>
      </c>
      <c r="O439" s="90"/>
      <c r="P439" s="236">
        <f>O439*H439</f>
        <v>0</v>
      </c>
      <c r="Q439" s="236">
        <v>0.0023999999999999998</v>
      </c>
      <c r="R439" s="236">
        <f>Q439*H439</f>
        <v>0.0023999999999999998</v>
      </c>
      <c r="S439" s="236">
        <v>0</v>
      </c>
      <c r="T439" s="237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8" t="s">
        <v>252</v>
      </c>
      <c r="AT439" s="238" t="s">
        <v>249</v>
      </c>
      <c r="AU439" s="238" t="s">
        <v>85</v>
      </c>
      <c r="AY439" s="16" t="s">
        <v>158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6" t="s">
        <v>83</v>
      </c>
      <c r="BK439" s="239">
        <f>ROUND(I439*H439,2)</f>
        <v>0</v>
      </c>
      <c r="BL439" s="16" t="s">
        <v>236</v>
      </c>
      <c r="BM439" s="238" t="s">
        <v>1696</v>
      </c>
    </row>
    <row r="440" s="2" customFormat="1">
      <c r="A440" s="37"/>
      <c r="B440" s="38"/>
      <c r="C440" s="39"/>
      <c r="D440" s="240" t="s">
        <v>167</v>
      </c>
      <c r="E440" s="39"/>
      <c r="F440" s="241" t="s">
        <v>1695</v>
      </c>
      <c r="G440" s="39"/>
      <c r="H440" s="39"/>
      <c r="I440" s="242"/>
      <c r="J440" s="39"/>
      <c r="K440" s="39"/>
      <c r="L440" s="43"/>
      <c r="M440" s="243"/>
      <c r="N440" s="244"/>
      <c r="O440" s="90"/>
      <c r="P440" s="90"/>
      <c r="Q440" s="90"/>
      <c r="R440" s="90"/>
      <c r="S440" s="90"/>
      <c r="T440" s="91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167</v>
      </c>
      <c r="AU440" s="16" t="s">
        <v>85</v>
      </c>
    </row>
    <row r="441" s="2" customFormat="1" ht="21.75" customHeight="1">
      <c r="A441" s="37"/>
      <c r="B441" s="38"/>
      <c r="C441" s="226" t="s">
        <v>1102</v>
      </c>
      <c r="D441" s="226" t="s">
        <v>161</v>
      </c>
      <c r="E441" s="227" t="s">
        <v>1697</v>
      </c>
      <c r="F441" s="228" t="s">
        <v>1698</v>
      </c>
      <c r="G441" s="229" t="s">
        <v>362</v>
      </c>
      <c r="H441" s="230">
        <v>5</v>
      </c>
      <c r="I441" s="231"/>
      <c r="J441" s="232">
        <f>ROUND(I441*H441,2)</f>
        <v>0</v>
      </c>
      <c r="K441" s="233"/>
      <c r="L441" s="43"/>
      <c r="M441" s="234" t="s">
        <v>1</v>
      </c>
      <c r="N441" s="235" t="s">
        <v>41</v>
      </c>
      <c r="O441" s="90"/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7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8" t="s">
        <v>236</v>
      </c>
      <c r="AT441" s="238" t="s">
        <v>161</v>
      </c>
      <c r="AU441" s="238" t="s">
        <v>85</v>
      </c>
      <c r="AY441" s="16" t="s">
        <v>158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6" t="s">
        <v>83</v>
      </c>
      <c r="BK441" s="239">
        <f>ROUND(I441*H441,2)</f>
        <v>0</v>
      </c>
      <c r="BL441" s="16" t="s">
        <v>236</v>
      </c>
      <c r="BM441" s="238" t="s">
        <v>1699</v>
      </c>
    </row>
    <row r="442" s="2" customFormat="1">
      <c r="A442" s="37"/>
      <c r="B442" s="38"/>
      <c r="C442" s="39"/>
      <c r="D442" s="240" t="s">
        <v>167</v>
      </c>
      <c r="E442" s="39"/>
      <c r="F442" s="241" t="s">
        <v>1700</v>
      </c>
      <c r="G442" s="39"/>
      <c r="H442" s="39"/>
      <c r="I442" s="242"/>
      <c r="J442" s="39"/>
      <c r="K442" s="39"/>
      <c r="L442" s="43"/>
      <c r="M442" s="243"/>
      <c r="N442" s="244"/>
      <c r="O442" s="90"/>
      <c r="P442" s="90"/>
      <c r="Q442" s="90"/>
      <c r="R442" s="90"/>
      <c r="S442" s="90"/>
      <c r="T442" s="91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167</v>
      </c>
      <c r="AU442" s="16" t="s">
        <v>85</v>
      </c>
    </row>
    <row r="443" s="2" customFormat="1" ht="16.5" customHeight="1">
      <c r="A443" s="37"/>
      <c r="B443" s="38"/>
      <c r="C443" s="257" t="s">
        <v>1106</v>
      </c>
      <c r="D443" s="257" t="s">
        <v>249</v>
      </c>
      <c r="E443" s="258" t="s">
        <v>1701</v>
      </c>
      <c r="F443" s="259" t="s">
        <v>1702</v>
      </c>
      <c r="G443" s="260" t="s">
        <v>362</v>
      </c>
      <c r="H443" s="261">
        <v>4</v>
      </c>
      <c r="I443" s="262"/>
      <c r="J443" s="263">
        <f>ROUND(I443*H443,2)</f>
        <v>0</v>
      </c>
      <c r="K443" s="264"/>
      <c r="L443" s="265"/>
      <c r="M443" s="266" t="s">
        <v>1</v>
      </c>
      <c r="N443" s="267" t="s">
        <v>41</v>
      </c>
      <c r="O443" s="90"/>
      <c r="P443" s="236">
        <f>O443*H443</f>
        <v>0</v>
      </c>
      <c r="Q443" s="236">
        <v>0.0022000000000000001</v>
      </c>
      <c r="R443" s="236">
        <f>Q443*H443</f>
        <v>0.0088000000000000005</v>
      </c>
      <c r="S443" s="236">
        <v>0</v>
      </c>
      <c r="T443" s="237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8" t="s">
        <v>252</v>
      </c>
      <c r="AT443" s="238" t="s">
        <v>249</v>
      </c>
      <c r="AU443" s="238" t="s">
        <v>85</v>
      </c>
      <c r="AY443" s="16" t="s">
        <v>158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6" t="s">
        <v>83</v>
      </c>
      <c r="BK443" s="239">
        <f>ROUND(I443*H443,2)</f>
        <v>0</v>
      </c>
      <c r="BL443" s="16" t="s">
        <v>236</v>
      </c>
      <c r="BM443" s="238" t="s">
        <v>1703</v>
      </c>
    </row>
    <row r="444" s="2" customFormat="1">
      <c r="A444" s="37"/>
      <c r="B444" s="38"/>
      <c r="C444" s="39"/>
      <c r="D444" s="240" t="s">
        <v>167</v>
      </c>
      <c r="E444" s="39"/>
      <c r="F444" s="241" t="s">
        <v>1704</v>
      </c>
      <c r="G444" s="39"/>
      <c r="H444" s="39"/>
      <c r="I444" s="242"/>
      <c r="J444" s="39"/>
      <c r="K444" s="39"/>
      <c r="L444" s="43"/>
      <c r="M444" s="243"/>
      <c r="N444" s="244"/>
      <c r="O444" s="90"/>
      <c r="P444" s="90"/>
      <c r="Q444" s="90"/>
      <c r="R444" s="90"/>
      <c r="S444" s="90"/>
      <c r="T444" s="91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167</v>
      </c>
      <c r="AU444" s="16" t="s">
        <v>85</v>
      </c>
    </row>
    <row r="445" s="2" customFormat="1">
      <c r="A445" s="37"/>
      <c r="B445" s="38"/>
      <c r="C445" s="39"/>
      <c r="D445" s="240" t="s">
        <v>239</v>
      </c>
      <c r="E445" s="39"/>
      <c r="F445" s="256" t="s">
        <v>1705</v>
      </c>
      <c r="G445" s="39"/>
      <c r="H445" s="39"/>
      <c r="I445" s="242"/>
      <c r="J445" s="39"/>
      <c r="K445" s="39"/>
      <c r="L445" s="43"/>
      <c r="M445" s="243"/>
      <c r="N445" s="244"/>
      <c r="O445" s="90"/>
      <c r="P445" s="90"/>
      <c r="Q445" s="90"/>
      <c r="R445" s="90"/>
      <c r="S445" s="90"/>
      <c r="T445" s="91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6" t="s">
        <v>239</v>
      </c>
      <c r="AU445" s="16" t="s">
        <v>85</v>
      </c>
    </row>
    <row r="446" s="2" customFormat="1" ht="16.5" customHeight="1">
      <c r="A446" s="37"/>
      <c r="B446" s="38"/>
      <c r="C446" s="257" t="s">
        <v>1110</v>
      </c>
      <c r="D446" s="257" t="s">
        <v>249</v>
      </c>
      <c r="E446" s="258" t="s">
        <v>1706</v>
      </c>
      <c r="F446" s="259" t="s">
        <v>1707</v>
      </c>
      <c r="G446" s="260" t="s">
        <v>362</v>
      </c>
      <c r="H446" s="261">
        <v>1</v>
      </c>
      <c r="I446" s="262"/>
      <c r="J446" s="263">
        <f>ROUND(I446*H446,2)</f>
        <v>0</v>
      </c>
      <c r="K446" s="264"/>
      <c r="L446" s="265"/>
      <c r="M446" s="266" t="s">
        <v>1</v>
      </c>
      <c r="N446" s="267" t="s">
        <v>41</v>
      </c>
      <c r="O446" s="90"/>
      <c r="P446" s="236">
        <f>O446*H446</f>
        <v>0</v>
      </c>
      <c r="Q446" s="236">
        <v>0.0022000000000000001</v>
      </c>
      <c r="R446" s="236">
        <f>Q446*H446</f>
        <v>0.0022000000000000001</v>
      </c>
      <c r="S446" s="236">
        <v>0</v>
      </c>
      <c r="T446" s="237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8" t="s">
        <v>252</v>
      </c>
      <c r="AT446" s="238" t="s">
        <v>249</v>
      </c>
      <c r="AU446" s="238" t="s">
        <v>85</v>
      </c>
      <c r="AY446" s="16" t="s">
        <v>158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6" t="s">
        <v>83</v>
      </c>
      <c r="BK446" s="239">
        <f>ROUND(I446*H446,2)</f>
        <v>0</v>
      </c>
      <c r="BL446" s="16" t="s">
        <v>236</v>
      </c>
      <c r="BM446" s="238" t="s">
        <v>1708</v>
      </c>
    </row>
    <row r="447" s="2" customFormat="1">
      <c r="A447" s="37"/>
      <c r="B447" s="38"/>
      <c r="C447" s="39"/>
      <c r="D447" s="240" t="s">
        <v>167</v>
      </c>
      <c r="E447" s="39"/>
      <c r="F447" s="241" t="s">
        <v>1709</v>
      </c>
      <c r="G447" s="39"/>
      <c r="H447" s="39"/>
      <c r="I447" s="242"/>
      <c r="J447" s="39"/>
      <c r="K447" s="39"/>
      <c r="L447" s="43"/>
      <c r="M447" s="243"/>
      <c r="N447" s="244"/>
      <c r="O447" s="90"/>
      <c r="P447" s="90"/>
      <c r="Q447" s="90"/>
      <c r="R447" s="90"/>
      <c r="S447" s="90"/>
      <c r="T447" s="91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167</v>
      </c>
      <c r="AU447" s="16" t="s">
        <v>85</v>
      </c>
    </row>
    <row r="448" s="2" customFormat="1">
      <c r="A448" s="37"/>
      <c r="B448" s="38"/>
      <c r="C448" s="39"/>
      <c r="D448" s="240" t="s">
        <v>239</v>
      </c>
      <c r="E448" s="39"/>
      <c r="F448" s="256" t="s">
        <v>1705</v>
      </c>
      <c r="G448" s="39"/>
      <c r="H448" s="39"/>
      <c r="I448" s="242"/>
      <c r="J448" s="39"/>
      <c r="K448" s="39"/>
      <c r="L448" s="43"/>
      <c r="M448" s="243"/>
      <c r="N448" s="244"/>
      <c r="O448" s="90"/>
      <c r="P448" s="90"/>
      <c r="Q448" s="90"/>
      <c r="R448" s="90"/>
      <c r="S448" s="90"/>
      <c r="T448" s="91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6" t="s">
        <v>239</v>
      </c>
      <c r="AU448" s="16" t="s">
        <v>85</v>
      </c>
    </row>
    <row r="449" s="2" customFormat="1" ht="24.15" customHeight="1">
      <c r="A449" s="37"/>
      <c r="B449" s="38"/>
      <c r="C449" s="226" t="s">
        <v>1114</v>
      </c>
      <c r="D449" s="226" t="s">
        <v>161</v>
      </c>
      <c r="E449" s="227" t="s">
        <v>1710</v>
      </c>
      <c r="F449" s="228" t="s">
        <v>1711</v>
      </c>
      <c r="G449" s="229" t="s">
        <v>192</v>
      </c>
      <c r="H449" s="230">
        <v>0.109</v>
      </c>
      <c r="I449" s="231"/>
      <c r="J449" s="232">
        <f>ROUND(I449*H449,2)</f>
        <v>0</v>
      </c>
      <c r="K449" s="233"/>
      <c r="L449" s="43"/>
      <c r="M449" s="234" t="s">
        <v>1</v>
      </c>
      <c r="N449" s="235" t="s">
        <v>41</v>
      </c>
      <c r="O449" s="90"/>
      <c r="P449" s="236">
        <f>O449*H449</f>
        <v>0</v>
      </c>
      <c r="Q449" s="236">
        <v>0</v>
      </c>
      <c r="R449" s="236">
        <f>Q449*H449</f>
        <v>0</v>
      </c>
      <c r="S449" s="236">
        <v>0</v>
      </c>
      <c r="T449" s="237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8" t="s">
        <v>236</v>
      </c>
      <c r="AT449" s="238" t="s">
        <v>161</v>
      </c>
      <c r="AU449" s="238" t="s">
        <v>85</v>
      </c>
      <c r="AY449" s="16" t="s">
        <v>158</v>
      </c>
      <c r="BE449" s="239">
        <f>IF(N449="základní",J449,0)</f>
        <v>0</v>
      </c>
      <c r="BF449" s="239">
        <f>IF(N449="snížená",J449,0)</f>
        <v>0</v>
      </c>
      <c r="BG449" s="239">
        <f>IF(N449="zákl. přenesená",J449,0)</f>
        <v>0</v>
      </c>
      <c r="BH449" s="239">
        <f>IF(N449="sníž. přenesená",J449,0)</f>
        <v>0</v>
      </c>
      <c r="BI449" s="239">
        <f>IF(N449="nulová",J449,0)</f>
        <v>0</v>
      </c>
      <c r="BJ449" s="16" t="s">
        <v>83</v>
      </c>
      <c r="BK449" s="239">
        <f>ROUND(I449*H449,2)</f>
        <v>0</v>
      </c>
      <c r="BL449" s="16" t="s">
        <v>236</v>
      </c>
      <c r="BM449" s="238" t="s">
        <v>1712</v>
      </c>
    </row>
    <row r="450" s="2" customFormat="1">
      <c r="A450" s="37"/>
      <c r="B450" s="38"/>
      <c r="C450" s="39"/>
      <c r="D450" s="240" t="s">
        <v>167</v>
      </c>
      <c r="E450" s="39"/>
      <c r="F450" s="241" t="s">
        <v>1713</v>
      </c>
      <c r="G450" s="39"/>
      <c r="H450" s="39"/>
      <c r="I450" s="242"/>
      <c r="J450" s="39"/>
      <c r="K450" s="39"/>
      <c r="L450" s="43"/>
      <c r="M450" s="243"/>
      <c r="N450" s="244"/>
      <c r="O450" s="90"/>
      <c r="P450" s="90"/>
      <c r="Q450" s="90"/>
      <c r="R450" s="90"/>
      <c r="S450" s="90"/>
      <c r="T450" s="91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167</v>
      </c>
      <c r="AU450" s="16" t="s">
        <v>85</v>
      </c>
    </row>
    <row r="451" s="12" customFormat="1" ht="22.8" customHeight="1">
      <c r="A451" s="12"/>
      <c r="B451" s="210"/>
      <c r="C451" s="211"/>
      <c r="D451" s="212" t="s">
        <v>75</v>
      </c>
      <c r="E451" s="224" t="s">
        <v>1714</v>
      </c>
      <c r="F451" s="224" t="s">
        <v>1715</v>
      </c>
      <c r="G451" s="211"/>
      <c r="H451" s="211"/>
      <c r="I451" s="214"/>
      <c r="J451" s="225">
        <f>BK451</f>
        <v>0</v>
      </c>
      <c r="K451" s="211"/>
      <c r="L451" s="216"/>
      <c r="M451" s="217"/>
      <c r="N451" s="218"/>
      <c r="O451" s="218"/>
      <c r="P451" s="219">
        <f>SUM(P452:P453)</f>
        <v>0</v>
      </c>
      <c r="Q451" s="218"/>
      <c r="R451" s="219">
        <f>SUM(R452:R453)</f>
        <v>0</v>
      </c>
      <c r="S451" s="218"/>
      <c r="T451" s="220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1" t="s">
        <v>85</v>
      </c>
      <c r="AT451" s="222" t="s">
        <v>75</v>
      </c>
      <c r="AU451" s="222" t="s">
        <v>83</v>
      </c>
      <c r="AY451" s="221" t="s">
        <v>158</v>
      </c>
      <c r="BK451" s="223">
        <f>SUM(BK452:BK453)</f>
        <v>0</v>
      </c>
    </row>
    <row r="452" s="2" customFormat="1" ht="21.75" customHeight="1">
      <c r="A452" s="37"/>
      <c r="B452" s="38"/>
      <c r="C452" s="226" t="s">
        <v>1118</v>
      </c>
      <c r="D452" s="226" t="s">
        <v>161</v>
      </c>
      <c r="E452" s="227" t="s">
        <v>1716</v>
      </c>
      <c r="F452" s="228" t="s">
        <v>1717</v>
      </c>
      <c r="G452" s="229" t="s">
        <v>362</v>
      </c>
      <c r="H452" s="230">
        <v>4</v>
      </c>
      <c r="I452" s="231"/>
      <c r="J452" s="232">
        <f>ROUND(I452*H452,2)</f>
        <v>0</v>
      </c>
      <c r="K452" s="233"/>
      <c r="L452" s="43"/>
      <c r="M452" s="234" t="s">
        <v>1</v>
      </c>
      <c r="N452" s="235" t="s">
        <v>41</v>
      </c>
      <c r="O452" s="90"/>
      <c r="P452" s="236">
        <f>O452*H452</f>
        <v>0</v>
      </c>
      <c r="Q452" s="236">
        <v>0</v>
      </c>
      <c r="R452" s="236">
        <f>Q452*H452</f>
        <v>0</v>
      </c>
      <c r="S452" s="236">
        <v>0</v>
      </c>
      <c r="T452" s="237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38" t="s">
        <v>236</v>
      </c>
      <c r="AT452" s="238" t="s">
        <v>161</v>
      </c>
      <c r="AU452" s="238" t="s">
        <v>85</v>
      </c>
      <c r="AY452" s="16" t="s">
        <v>158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6" t="s">
        <v>83</v>
      </c>
      <c r="BK452" s="239">
        <f>ROUND(I452*H452,2)</f>
        <v>0</v>
      </c>
      <c r="BL452" s="16" t="s">
        <v>236</v>
      </c>
      <c r="BM452" s="238" t="s">
        <v>1718</v>
      </c>
    </row>
    <row r="453" s="2" customFormat="1">
      <c r="A453" s="37"/>
      <c r="B453" s="38"/>
      <c r="C453" s="39"/>
      <c r="D453" s="240" t="s">
        <v>167</v>
      </c>
      <c r="E453" s="39"/>
      <c r="F453" s="241" t="s">
        <v>1719</v>
      </c>
      <c r="G453" s="39"/>
      <c r="H453" s="39"/>
      <c r="I453" s="242"/>
      <c r="J453" s="39"/>
      <c r="K453" s="39"/>
      <c r="L453" s="43"/>
      <c r="M453" s="243"/>
      <c r="N453" s="244"/>
      <c r="O453" s="90"/>
      <c r="P453" s="90"/>
      <c r="Q453" s="90"/>
      <c r="R453" s="90"/>
      <c r="S453" s="90"/>
      <c r="T453" s="91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167</v>
      </c>
      <c r="AU453" s="16" t="s">
        <v>85</v>
      </c>
    </row>
    <row r="454" s="12" customFormat="1" ht="22.8" customHeight="1">
      <c r="A454" s="12"/>
      <c r="B454" s="210"/>
      <c r="C454" s="211"/>
      <c r="D454" s="212" t="s">
        <v>75</v>
      </c>
      <c r="E454" s="224" t="s">
        <v>242</v>
      </c>
      <c r="F454" s="224" t="s">
        <v>243</v>
      </c>
      <c r="G454" s="211"/>
      <c r="H454" s="211"/>
      <c r="I454" s="214"/>
      <c r="J454" s="225">
        <f>BK454</f>
        <v>0</v>
      </c>
      <c r="K454" s="211"/>
      <c r="L454" s="216"/>
      <c r="M454" s="217"/>
      <c r="N454" s="218"/>
      <c r="O454" s="218"/>
      <c r="P454" s="219">
        <f>SUM(P455:P472)</f>
        <v>0</v>
      </c>
      <c r="Q454" s="218"/>
      <c r="R454" s="219">
        <f>SUM(R455:R472)</f>
        <v>1.2856479999999999</v>
      </c>
      <c r="S454" s="218"/>
      <c r="T454" s="220">
        <f>SUM(T455:T472)</f>
        <v>4.3317403999999993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1" t="s">
        <v>85</v>
      </c>
      <c r="AT454" s="222" t="s">
        <v>75</v>
      </c>
      <c r="AU454" s="222" t="s">
        <v>83</v>
      </c>
      <c r="AY454" s="221" t="s">
        <v>158</v>
      </c>
      <c r="BK454" s="223">
        <f>SUM(BK455:BK472)</f>
        <v>0</v>
      </c>
    </row>
    <row r="455" s="2" customFormat="1" ht="24.15" customHeight="1">
      <c r="A455" s="37"/>
      <c r="B455" s="38"/>
      <c r="C455" s="226" t="s">
        <v>1122</v>
      </c>
      <c r="D455" s="226" t="s">
        <v>161</v>
      </c>
      <c r="E455" s="227" t="s">
        <v>1720</v>
      </c>
      <c r="F455" s="228" t="s">
        <v>1721</v>
      </c>
      <c r="G455" s="229" t="s">
        <v>276</v>
      </c>
      <c r="H455" s="230">
        <v>40.259999999999998</v>
      </c>
      <c r="I455" s="231"/>
      <c r="J455" s="232">
        <f>ROUND(I455*H455,2)</f>
        <v>0</v>
      </c>
      <c r="K455" s="233"/>
      <c r="L455" s="43"/>
      <c r="M455" s="234" t="s">
        <v>1</v>
      </c>
      <c r="N455" s="235" t="s">
        <v>41</v>
      </c>
      <c r="O455" s="90"/>
      <c r="P455" s="236">
        <f>O455*H455</f>
        <v>0</v>
      </c>
      <c r="Q455" s="236">
        <v>0</v>
      </c>
      <c r="R455" s="236">
        <f>Q455*H455</f>
        <v>0</v>
      </c>
      <c r="S455" s="236">
        <v>0.01174</v>
      </c>
      <c r="T455" s="237">
        <f>S455*H455</f>
        <v>0.47265239999999997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8" t="s">
        <v>236</v>
      </c>
      <c r="AT455" s="238" t="s">
        <v>161</v>
      </c>
      <c r="AU455" s="238" t="s">
        <v>85</v>
      </c>
      <c r="AY455" s="16" t="s">
        <v>158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6" t="s">
        <v>83</v>
      </c>
      <c r="BK455" s="239">
        <f>ROUND(I455*H455,2)</f>
        <v>0</v>
      </c>
      <c r="BL455" s="16" t="s">
        <v>236</v>
      </c>
      <c r="BM455" s="238" t="s">
        <v>1722</v>
      </c>
    </row>
    <row r="456" s="2" customFormat="1">
      <c r="A456" s="37"/>
      <c r="B456" s="38"/>
      <c r="C456" s="39"/>
      <c r="D456" s="240" t="s">
        <v>167</v>
      </c>
      <c r="E456" s="39"/>
      <c r="F456" s="241" t="s">
        <v>1721</v>
      </c>
      <c r="G456" s="39"/>
      <c r="H456" s="39"/>
      <c r="I456" s="242"/>
      <c r="J456" s="39"/>
      <c r="K456" s="39"/>
      <c r="L456" s="43"/>
      <c r="M456" s="243"/>
      <c r="N456" s="244"/>
      <c r="O456" s="90"/>
      <c r="P456" s="90"/>
      <c r="Q456" s="90"/>
      <c r="R456" s="90"/>
      <c r="S456" s="90"/>
      <c r="T456" s="91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167</v>
      </c>
      <c r="AU456" s="16" t="s">
        <v>85</v>
      </c>
    </row>
    <row r="457" s="13" customFormat="1">
      <c r="A457" s="13"/>
      <c r="B457" s="245"/>
      <c r="C457" s="246"/>
      <c r="D457" s="240" t="s">
        <v>169</v>
      </c>
      <c r="E457" s="247" t="s">
        <v>1</v>
      </c>
      <c r="F457" s="248" t="s">
        <v>1723</v>
      </c>
      <c r="G457" s="246"/>
      <c r="H457" s="249">
        <v>40.259999999999998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5" t="s">
        <v>169</v>
      </c>
      <c r="AU457" s="255" t="s">
        <v>85</v>
      </c>
      <c r="AV457" s="13" t="s">
        <v>85</v>
      </c>
      <c r="AW457" s="13" t="s">
        <v>32</v>
      </c>
      <c r="AX457" s="13" t="s">
        <v>83</v>
      </c>
      <c r="AY457" s="255" t="s">
        <v>158</v>
      </c>
    </row>
    <row r="458" s="2" customFormat="1" ht="24.15" customHeight="1">
      <c r="A458" s="37"/>
      <c r="B458" s="38"/>
      <c r="C458" s="226" t="s">
        <v>1126</v>
      </c>
      <c r="D458" s="226" t="s">
        <v>161</v>
      </c>
      <c r="E458" s="227" t="s">
        <v>1724</v>
      </c>
      <c r="F458" s="228" t="s">
        <v>1725</v>
      </c>
      <c r="G458" s="229" t="s">
        <v>276</v>
      </c>
      <c r="H458" s="230">
        <v>28</v>
      </c>
      <c r="I458" s="231"/>
      <c r="J458" s="232">
        <f>ROUND(I458*H458,2)</f>
        <v>0</v>
      </c>
      <c r="K458" s="233"/>
      <c r="L458" s="43"/>
      <c r="M458" s="234" t="s">
        <v>1</v>
      </c>
      <c r="N458" s="235" t="s">
        <v>41</v>
      </c>
      <c r="O458" s="90"/>
      <c r="P458" s="236">
        <f>O458*H458</f>
        <v>0</v>
      </c>
      <c r="Q458" s="236">
        <v>0.00042999999999999999</v>
      </c>
      <c r="R458" s="236">
        <f>Q458*H458</f>
        <v>0.01204</v>
      </c>
      <c r="S458" s="236">
        <v>0</v>
      </c>
      <c r="T458" s="237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8" t="s">
        <v>236</v>
      </c>
      <c r="AT458" s="238" t="s">
        <v>161</v>
      </c>
      <c r="AU458" s="238" t="s">
        <v>85</v>
      </c>
      <c r="AY458" s="16" t="s">
        <v>158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6" t="s">
        <v>83</v>
      </c>
      <c r="BK458" s="239">
        <f>ROUND(I458*H458,2)</f>
        <v>0</v>
      </c>
      <c r="BL458" s="16" t="s">
        <v>236</v>
      </c>
      <c r="BM458" s="238" t="s">
        <v>1726</v>
      </c>
    </row>
    <row r="459" s="2" customFormat="1">
      <c r="A459" s="37"/>
      <c r="B459" s="38"/>
      <c r="C459" s="39"/>
      <c r="D459" s="240" t="s">
        <v>167</v>
      </c>
      <c r="E459" s="39"/>
      <c r="F459" s="241" t="s">
        <v>1727</v>
      </c>
      <c r="G459" s="39"/>
      <c r="H459" s="39"/>
      <c r="I459" s="242"/>
      <c r="J459" s="39"/>
      <c r="K459" s="39"/>
      <c r="L459" s="43"/>
      <c r="M459" s="243"/>
      <c r="N459" s="244"/>
      <c r="O459" s="90"/>
      <c r="P459" s="90"/>
      <c r="Q459" s="90"/>
      <c r="R459" s="90"/>
      <c r="S459" s="90"/>
      <c r="T459" s="91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167</v>
      </c>
      <c r="AU459" s="16" t="s">
        <v>85</v>
      </c>
    </row>
    <row r="460" s="2" customFormat="1" ht="24.15" customHeight="1">
      <c r="A460" s="37"/>
      <c r="B460" s="38"/>
      <c r="C460" s="226" t="s">
        <v>1130</v>
      </c>
      <c r="D460" s="226" t="s">
        <v>161</v>
      </c>
      <c r="E460" s="227" t="s">
        <v>1728</v>
      </c>
      <c r="F460" s="228" t="s">
        <v>1729</v>
      </c>
      <c r="G460" s="229" t="s">
        <v>235</v>
      </c>
      <c r="H460" s="230">
        <v>46.399999999999999</v>
      </c>
      <c r="I460" s="231"/>
      <c r="J460" s="232">
        <f>ROUND(I460*H460,2)</f>
        <v>0</v>
      </c>
      <c r="K460" s="233"/>
      <c r="L460" s="43"/>
      <c r="M460" s="234" t="s">
        <v>1</v>
      </c>
      <c r="N460" s="235" t="s">
        <v>41</v>
      </c>
      <c r="O460" s="90"/>
      <c r="P460" s="236">
        <f>O460*H460</f>
        <v>0</v>
      </c>
      <c r="Q460" s="236">
        <v>0</v>
      </c>
      <c r="R460" s="236">
        <f>Q460*H460</f>
        <v>0</v>
      </c>
      <c r="S460" s="236">
        <v>0.083169999999999994</v>
      </c>
      <c r="T460" s="237">
        <f>S460*H460</f>
        <v>3.8590879999999994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8" t="s">
        <v>236</v>
      </c>
      <c r="AT460" s="238" t="s">
        <v>161</v>
      </c>
      <c r="AU460" s="238" t="s">
        <v>85</v>
      </c>
      <c r="AY460" s="16" t="s">
        <v>158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6" t="s">
        <v>83</v>
      </c>
      <c r="BK460" s="239">
        <f>ROUND(I460*H460,2)</f>
        <v>0</v>
      </c>
      <c r="BL460" s="16" t="s">
        <v>236</v>
      </c>
      <c r="BM460" s="238" t="s">
        <v>1730</v>
      </c>
    </row>
    <row r="461" s="2" customFormat="1">
      <c r="A461" s="37"/>
      <c r="B461" s="38"/>
      <c r="C461" s="39"/>
      <c r="D461" s="240" t="s">
        <v>167</v>
      </c>
      <c r="E461" s="39"/>
      <c r="F461" s="241" t="s">
        <v>1729</v>
      </c>
      <c r="G461" s="39"/>
      <c r="H461" s="39"/>
      <c r="I461" s="242"/>
      <c r="J461" s="39"/>
      <c r="K461" s="39"/>
      <c r="L461" s="43"/>
      <c r="M461" s="243"/>
      <c r="N461" s="244"/>
      <c r="O461" s="90"/>
      <c r="P461" s="90"/>
      <c r="Q461" s="90"/>
      <c r="R461" s="90"/>
      <c r="S461" s="90"/>
      <c r="T461" s="91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167</v>
      </c>
      <c r="AU461" s="16" t="s">
        <v>85</v>
      </c>
    </row>
    <row r="462" s="13" customFormat="1">
      <c r="A462" s="13"/>
      <c r="B462" s="245"/>
      <c r="C462" s="246"/>
      <c r="D462" s="240" t="s">
        <v>169</v>
      </c>
      <c r="E462" s="247" t="s">
        <v>1</v>
      </c>
      <c r="F462" s="248" t="s">
        <v>1731</v>
      </c>
      <c r="G462" s="246"/>
      <c r="H462" s="249">
        <v>46.399999999999999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5" t="s">
        <v>169</v>
      </c>
      <c r="AU462" s="255" t="s">
        <v>85</v>
      </c>
      <c r="AV462" s="13" t="s">
        <v>85</v>
      </c>
      <c r="AW462" s="13" t="s">
        <v>32</v>
      </c>
      <c r="AX462" s="13" t="s">
        <v>83</v>
      </c>
      <c r="AY462" s="255" t="s">
        <v>158</v>
      </c>
    </row>
    <row r="463" s="2" customFormat="1" ht="24.15" customHeight="1">
      <c r="A463" s="37"/>
      <c r="B463" s="38"/>
      <c r="C463" s="226" t="s">
        <v>1134</v>
      </c>
      <c r="D463" s="226" t="s">
        <v>161</v>
      </c>
      <c r="E463" s="227" t="s">
        <v>1732</v>
      </c>
      <c r="F463" s="228" t="s">
        <v>1733</v>
      </c>
      <c r="G463" s="229" t="s">
        <v>235</v>
      </c>
      <c r="H463" s="230">
        <v>46.399999999999999</v>
      </c>
      <c r="I463" s="231"/>
      <c r="J463" s="232">
        <f>ROUND(I463*H463,2)</f>
        <v>0</v>
      </c>
      <c r="K463" s="233"/>
      <c r="L463" s="43"/>
      <c r="M463" s="234" t="s">
        <v>1</v>
      </c>
      <c r="N463" s="235" t="s">
        <v>41</v>
      </c>
      <c r="O463" s="90"/>
      <c r="P463" s="236">
        <f>O463*H463</f>
        <v>0</v>
      </c>
      <c r="Q463" s="236">
        <v>0.0063</v>
      </c>
      <c r="R463" s="236">
        <f>Q463*H463</f>
        <v>0.29231999999999997</v>
      </c>
      <c r="S463" s="236">
        <v>0</v>
      </c>
      <c r="T463" s="237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38" t="s">
        <v>236</v>
      </c>
      <c r="AT463" s="238" t="s">
        <v>161</v>
      </c>
      <c r="AU463" s="238" t="s">
        <v>85</v>
      </c>
      <c r="AY463" s="16" t="s">
        <v>158</v>
      </c>
      <c r="BE463" s="239">
        <f>IF(N463="základní",J463,0)</f>
        <v>0</v>
      </c>
      <c r="BF463" s="239">
        <f>IF(N463="snížená",J463,0)</f>
        <v>0</v>
      </c>
      <c r="BG463" s="239">
        <f>IF(N463="zákl. přenesená",J463,0)</f>
        <v>0</v>
      </c>
      <c r="BH463" s="239">
        <f>IF(N463="sníž. přenesená",J463,0)</f>
        <v>0</v>
      </c>
      <c r="BI463" s="239">
        <f>IF(N463="nulová",J463,0)</f>
        <v>0</v>
      </c>
      <c r="BJ463" s="16" t="s">
        <v>83</v>
      </c>
      <c r="BK463" s="239">
        <f>ROUND(I463*H463,2)</f>
        <v>0</v>
      </c>
      <c r="BL463" s="16" t="s">
        <v>236</v>
      </c>
      <c r="BM463" s="238" t="s">
        <v>1734</v>
      </c>
    </row>
    <row r="464" s="2" customFormat="1">
      <c r="A464" s="37"/>
      <c r="B464" s="38"/>
      <c r="C464" s="39"/>
      <c r="D464" s="240" t="s">
        <v>167</v>
      </c>
      <c r="E464" s="39"/>
      <c r="F464" s="241" t="s">
        <v>1735</v>
      </c>
      <c r="G464" s="39"/>
      <c r="H464" s="39"/>
      <c r="I464" s="242"/>
      <c r="J464" s="39"/>
      <c r="K464" s="39"/>
      <c r="L464" s="43"/>
      <c r="M464" s="243"/>
      <c r="N464" s="244"/>
      <c r="O464" s="90"/>
      <c r="P464" s="90"/>
      <c r="Q464" s="90"/>
      <c r="R464" s="90"/>
      <c r="S464" s="90"/>
      <c r="T464" s="91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167</v>
      </c>
      <c r="AU464" s="16" t="s">
        <v>85</v>
      </c>
    </row>
    <row r="465" s="2" customFormat="1" ht="24.15" customHeight="1">
      <c r="A465" s="37"/>
      <c r="B465" s="38"/>
      <c r="C465" s="257" t="s">
        <v>1138</v>
      </c>
      <c r="D465" s="257" t="s">
        <v>249</v>
      </c>
      <c r="E465" s="258" t="s">
        <v>1736</v>
      </c>
      <c r="F465" s="259" t="s">
        <v>1737</v>
      </c>
      <c r="G465" s="260" t="s">
        <v>235</v>
      </c>
      <c r="H465" s="261">
        <v>55.439999999999998</v>
      </c>
      <c r="I465" s="262"/>
      <c r="J465" s="263">
        <f>ROUND(I465*H465,2)</f>
        <v>0</v>
      </c>
      <c r="K465" s="264"/>
      <c r="L465" s="265"/>
      <c r="M465" s="266" t="s">
        <v>1</v>
      </c>
      <c r="N465" s="267" t="s">
        <v>41</v>
      </c>
      <c r="O465" s="90"/>
      <c r="P465" s="236">
        <f>O465*H465</f>
        <v>0</v>
      </c>
      <c r="Q465" s="236">
        <v>0.0177</v>
      </c>
      <c r="R465" s="236">
        <f>Q465*H465</f>
        <v>0.98128799999999994</v>
      </c>
      <c r="S465" s="236">
        <v>0</v>
      </c>
      <c r="T465" s="237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38" t="s">
        <v>252</v>
      </c>
      <c r="AT465" s="238" t="s">
        <v>249</v>
      </c>
      <c r="AU465" s="238" t="s">
        <v>85</v>
      </c>
      <c r="AY465" s="16" t="s">
        <v>158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6" t="s">
        <v>83</v>
      </c>
      <c r="BK465" s="239">
        <f>ROUND(I465*H465,2)</f>
        <v>0</v>
      </c>
      <c r="BL465" s="16" t="s">
        <v>236</v>
      </c>
      <c r="BM465" s="238" t="s">
        <v>1738</v>
      </c>
    </row>
    <row r="466" s="2" customFormat="1">
      <c r="A466" s="37"/>
      <c r="B466" s="38"/>
      <c r="C466" s="39"/>
      <c r="D466" s="240" t="s">
        <v>167</v>
      </c>
      <c r="E466" s="39"/>
      <c r="F466" s="241" t="s">
        <v>1739</v>
      </c>
      <c r="G466" s="39"/>
      <c r="H466" s="39"/>
      <c r="I466" s="242"/>
      <c r="J466" s="39"/>
      <c r="K466" s="39"/>
      <c r="L466" s="43"/>
      <c r="M466" s="243"/>
      <c r="N466" s="244"/>
      <c r="O466" s="90"/>
      <c r="P466" s="90"/>
      <c r="Q466" s="90"/>
      <c r="R466" s="90"/>
      <c r="S466" s="90"/>
      <c r="T466" s="91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6" t="s">
        <v>167</v>
      </c>
      <c r="AU466" s="16" t="s">
        <v>85</v>
      </c>
    </row>
    <row r="467" s="2" customFormat="1">
      <c r="A467" s="37"/>
      <c r="B467" s="38"/>
      <c r="C467" s="39"/>
      <c r="D467" s="240" t="s">
        <v>239</v>
      </c>
      <c r="E467" s="39"/>
      <c r="F467" s="256" t="s">
        <v>1740</v>
      </c>
      <c r="G467" s="39"/>
      <c r="H467" s="39"/>
      <c r="I467" s="242"/>
      <c r="J467" s="39"/>
      <c r="K467" s="39"/>
      <c r="L467" s="43"/>
      <c r="M467" s="243"/>
      <c r="N467" s="244"/>
      <c r="O467" s="90"/>
      <c r="P467" s="90"/>
      <c r="Q467" s="90"/>
      <c r="R467" s="90"/>
      <c r="S467" s="90"/>
      <c r="T467" s="91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239</v>
      </c>
      <c r="AU467" s="16" t="s">
        <v>85</v>
      </c>
    </row>
    <row r="468" s="13" customFormat="1">
      <c r="A468" s="13"/>
      <c r="B468" s="245"/>
      <c r="C468" s="246"/>
      <c r="D468" s="240" t="s">
        <v>169</v>
      </c>
      <c r="E468" s="246"/>
      <c r="F468" s="248" t="s">
        <v>1741</v>
      </c>
      <c r="G468" s="246"/>
      <c r="H468" s="249">
        <v>55.439999999999998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5" t="s">
        <v>169</v>
      </c>
      <c r="AU468" s="255" t="s">
        <v>85</v>
      </c>
      <c r="AV468" s="13" t="s">
        <v>85</v>
      </c>
      <c r="AW468" s="13" t="s">
        <v>4</v>
      </c>
      <c r="AX468" s="13" t="s">
        <v>83</v>
      </c>
      <c r="AY468" s="255" t="s">
        <v>158</v>
      </c>
    </row>
    <row r="469" s="2" customFormat="1" ht="24.15" customHeight="1">
      <c r="A469" s="37"/>
      <c r="B469" s="38"/>
      <c r="C469" s="226" t="s">
        <v>1142</v>
      </c>
      <c r="D469" s="226" t="s">
        <v>161</v>
      </c>
      <c r="E469" s="227" t="s">
        <v>1742</v>
      </c>
      <c r="F469" s="228" t="s">
        <v>1743</v>
      </c>
      <c r="G469" s="229" t="s">
        <v>192</v>
      </c>
      <c r="H469" s="230">
        <v>1.286</v>
      </c>
      <c r="I469" s="231"/>
      <c r="J469" s="232">
        <f>ROUND(I469*H469,2)</f>
        <v>0</v>
      </c>
      <c r="K469" s="233"/>
      <c r="L469" s="43"/>
      <c r="M469" s="234" t="s">
        <v>1</v>
      </c>
      <c r="N469" s="235" t="s">
        <v>41</v>
      </c>
      <c r="O469" s="90"/>
      <c r="P469" s="236">
        <f>O469*H469</f>
        <v>0</v>
      </c>
      <c r="Q469" s="236">
        <v>0</v>
      </c>
      <c r="R469" s="236">
        <f>Q469*H469</f>
        <v>0</v>
      </c>
      <c r="S469" s="236">
        <v>0</v>
      </c>
      <c r="T469" s="237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8" t="s">
        <v>236</v>
      </c>
      <c r="AT469" s="238" t="s">
        <v>161</v>
      </c>
      <c r="AU469" s="238" t="s">
        <v>85</v>
      </c>
      <c r="AY469" s="16" t="s">
        <v>158</v>
      </c>
      <c r="BE469" s="239">
        <f>IF(N469="základní",J469,0)</f>
        <v>0</v>
      </c>
      <c r="BF469" s="239">
        <f>IF(N469="snížená",J469,0)</f>
        <v>0</v>
      </c>
      <c r="BG469" s="239">
        <f>IF(N469="zákl. přenesená",J469,0)</f>
        <v>0</v>
      </c>
      <c r="BH469" s="239">
        <f>IF(N469="sníž. přenesená",J469,0)</f>
        <v>0</v>
      </c>
      <c r="BI469" s="239">
        <f>IF(N469="nulová",J469,0)</f>
        <v>0</v>
      </c>
      <c r="BJ469" s="16" t="s">
        <v>83</v>
      </c>
      <c r="BK469" s="239">
        <f>ROUND(I469*H469,2)</f>
        <v>0</v>
      </c>
      <c r="BL469" s="16" t="s">
        <v>236</v>
      </c>
      <c r="BM469" s="238" t="s">
        <v>1744</v>
      </c>
    </row>
    <row r="470" s="2" customFormat="1">
      <c r="A470" s="37"/>
      <c r="B470" s="38"/>
      <c r="C470" s="39"/>
      <c r="D470" s="240" t="s">
        <v>167</v>
      </c>
      <c r="E470" s="39"/>
      <c r="F470" s="241" t="s">
        <v>1745</v>
      </c>
      <c r="G470" s="39"/>
      <c r="H470" s="39"/>
      <c r="I470" s="242"/>
      <c r="J470" s="39"/>
      <c r="K470" s="39"/>
      <c r="L470" s="43"/>
      <c r="M470" s="243"/>
      <c r="N470" s="244"/>
      <c r="O470" s="90"/>
      <c r="P470" s="90"/>
      <c r="Q470" s="90"/>
      <c r="R470" s="90"/>
      <c r="S470" s="90"/>
      <c r="T470" s="91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167</v>
      </c>
      <c r="AU470" s="16" t="s">
        <v>85</v>
      </c>
    </row>
    <row r="471" s="2" customFormat="1" ht="24.15" customHeight="1">
      <c r="A471" s="37"/>
      <c r="B471" s="38"/>
      <c r="C471" s="226" t="s">
        <v>1146</v>
      </c>
      <c r="D471" s="226" t="s">
        <v>161</v>
      </c>
      <c r="E471" s="227" t="s">
        <v>1746</v>
      </c>
      <c r="F471" s="228" t="s">
        <v>1747</v>
      </c>
      <c r="G471" s="229" t="s">
        <v>192</v>
      </c>
      <c r="H471" s="230">
        <v>1.286</v>
      </c>
      <c r="I471" s="231"/>
      <c r="J471" s="232">
        <f>ROUND(I471*H471,2)</f>
        <v>0</v>
      </c>
      <c r="K471" s="233"/>
      <c r="L471" s="43"/>
      <c r="M471" s="234" t="s">
        <v>1</v>
      </c>
      <c r="N471" s="235" t="s">
        <v>41</v>
      </c>
      <c r="O471" s="90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8" t="s">
        <v>236</v>
      </c>
      <c r="AT471" s="238" t="s">
        <v>161</v>
      </c>
      <c r="AU471" s="238" t="s">
        <v>85</v>
      </c>
      <c r="AY471" s="16" t="s">
        <v>158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6" t="s">
        <v>83</v>
      </c>
      <c r="BK471" s="239">
        <f>ROUND(I471*H471,2)</f>
        <v>0</v>
      </c>
      <c r="BL471" s="16" t="s">
        <v>236</v>
      </c>
      <c r="BM471" s="238" t="s">
        <v>1748</v>
      </c>
    </row>
    <row r="472" s="2" customFormat="1">
      <c r="A472" s="37"/>
      <c r="B472" s="38"/>
      <c r="C472" s="39"/>
      <c r="D472" s="240" t="s">
        <v>167</v>
      </c>
      <c r="E472" s="39"/>
      <c r="F472" s="241" t="s">
        <v>1749</v>
      </c>
      <c r="G472" s="39"/>
      <c r="H472" s="39"/>
      <c r="I472" s="242"/>
      <c r="J472" s="39"/>
      <c r="K472" s="39"/>
      <c r="L472" s="43"/>
      <c r="M472" s="243"/>
      <c r="N472" s="244"/>
      <c r="O472" s="90"/>
      <c r="P472" s="90"/>
      <c r="Q472" s="90"/>
      <c r="R472" s="90"/>
      <c r="S472" s="90"/>
      <c r="T472" s="91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6" t="s">
        <v>167</v>
      </c>
      <c r="AU472" s="16" t="s">
        <v>85</v>
      </c>
    </row>
    <row r="473" s="12" customFormat="1" ht="22.8" customHeight="1">
      <c r="A473" s="12"/>
      <c r="B473" s="210"/>
      <c r="C473" s="211"/>
      <c r="D473" s="212" t="s">
        <v>75</v>
      </c>
      <c r="E473" s="224" t="s">
        <v>1750</v>
      </c>
      <c r="F473" s="224" t="s">
        <v>1751</v>
      </c>
      <c r="G473" s="211"/>
      <c r="H473" s="211"/>
      <c r="I473" s="214"/>
      <c r="J473" s="225">
        <f>BK473</f>
        <v>0</v>
      </c>
      <c r="K473" s="211"/>
      <c r="L473" s="216"/>
      <c r="M473" s="217"/>
      <c r="N473" s="218"/>
      <c r="O473" s="218"/>
      <c r="P473" s="219">
        <f>SUM(P474:P510)</f>
        <v>0</v>
      </c>
      <c r="Q473" s="218"/>
      <c r="R473" s="219">
        <f>SUM(R474:R510)</f>
        <v>0.56205969999999994</v>
      </c>
      <c r="S473" s="218"/>
      <c r="T473" s="220">
        <f>SUM(T474:T510)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1" t="s">
        <v>85</v>
      </c>
      <c r="AT473" s="222" t="s">
        <v>75</v>
      </c>
      <c r="AU473" s="222" t="s">
        <v>83</v>
      </c>
      <c r="AY473" s="221" t="s">
        <v>158</v>
      </c>
      <c r="BK473" s="223">
        <f>SUM(BK474:BK510)</f>
        <v>0</v>
      </c>
    </row>
    <row r="474" s="2" customFormat="1" ht="33" customHeight="1">
      <c r="A474" s="37"/>
      <c r="B474" s="38"/>
      <c r="C474" s="226" t="s">
        <v>1150</v>
      </c>
      <c r="D474" s="226" t="s">
        <v>161</v>
      </c>
      <c r="E474" s="227" t="s">
        <v>1752</v>
      </c>
      <c r="F474" s="228" t="s">
        <v>1753</v>
      </c>
      <c r="G474" s="229" t="s">
        <v>235</v>
      </c>
      <c r="H474" s="230">
        <v>28.024999999999999</v>
      </c>
      <c r="I474" s="231"/>
      <c r="J474" s="232">
        <f>ROUND(I474*H474,2)</f>
        <v>0</v>
      </c>
      <c r="K474" s="233"/>
      <c r="L474" s="43"/>
      <c r="M474" s="234" t="s">
        <v>1</v>
      </c>
      <c r="N474" s="235" t="s">
        <v>41</v>
      </c>
      <c r="O474" s="90"/>
      <c r="P474" s="236">
        <f>O474*H474</f>
        <v>0</v>
      </c>
      <c r="Q474" s="236">
        <v>0.0053</v>
      </c>
      <c r="R474" s="236">
        <f>Q474*H474</f>
        <v>0.14853249999999998</v>
      </c>
      <c r="S474" s="236">
        <v>0</v>
      </c>
      <c r="T474" s="237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8" t="s">
        <v>236</v>
      </c>
      <c r="AT474" s="238" t="s">
        <v>161</v>
      </c>
      <c r="AU474" s="238" t="s">
        <v>85</v>
      </c>
      <c r="AY474" s="16" t="s">
        <v>158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6" t="s">
        <v>83</v>
      </c>
      <c r="BK474" s="239">
        <f>ROUND(I474*H474,2)</f>
        <v>0</v>
      </c>
      <c r="BL474" s="16" t="s">
        <v>236</v>
      </c>
      <c r="BM474" s="238" t="s">
        <v>1754</v>
      </c>
    </row>
    <row r="475" s="2" customFormat="1">
      <c r="A475" s="37"/>
      <c r="B475" s="38"/>
      <c r="C475" s="39"/>
      <c r="D475" s="240" t="s">
        <v>167</v>
      </c>
      <c r="E475" s="39"/>
      <c r="F475" s="241" t="s">
        <v>1755</v>
      </c>
      <c r="G475" s="39"/>
      <c r="H475" s="39"/>
      <c r="I475" s="242"/>
      <c r="J475" s="39"/>
      <c r="K475" s="39"/>
      <c r="L475" s="43"/>
      <c r="M475" s="243"/>
      <c r="N475" s="244"/>
      <c r="O475" s="90"/>
      <c r="P475" s="90"/>
      <c r="Q475" s="90"/>
      <c r="R475" s="90"/>
      <c r="S475" s="90"/>
      <c r="T475" s="91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167</v>
      </c>
      <c r="AU475" s="16" t="s">
        <v>85</v>
      </c>
    </row>
    <row r="476" s="13" customFormat="1">
      <c r="A476" s="13"/>
      <c r="B476" s="245"/>
      <c r="C476" s="246"/>
      <c r="D476" s="240" t="s">
        <v>169</v>
      </c>
      <c r="E476" s="247" t="s">
        <v>1</v>
      </c>
      <c r="F476" s="248" t="s">
        <v>1756</v>
      </c>
      <c r="G476" s="246"/>
      <c r="H476" s="249">
        <v>3.375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5" t="s">
        <v>169</v>
      </c>
      <c r="AU476" s="255" t="s">
        <v>85</v>
      </c>
      <c r="AV476" s="13" t="s">
        <v>85</v>
      </c>
      <c r="AW476" s="13" t="s">
        <v>32</v>
      </c>
      <c r="AX476" s="13" t="s">
        <v>76</v>
      </c>
      <c r="AY476" s="255" t="s">
        <v>158</v>
      </c>
    </row>
    <row r="477" s="13" customFormat="1">
      <c r="A477" s="13"/>
      <c r="B477" s="245"/>
      <c r="C477" s="246"/>
      <c r="D477" s="240" t="s">
        <v>169</v>
      </c>
      <c r="E477" s="247" t="s">
        <v>1</v>
      </c>
      <c r="F477" s="248" t="s">
        <v>1757</v>
      </c>
      <c r="G477" s="246"/>
      <c r="H477" s="249">
        <v>3.4500000000000002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5" t="s">
        <v>169</v>
      </c>
      <c r="AU477" s="255" t="s">
        <v>85</v>
      </c>
      <c r="AV477" s="13" t="s">
        <v>85</v>
      </c>
      <c r="AW477" s="13" t="s">
        <v>32</v>
      </c>
      <c r="AX477" s="13" t="s">
        <v>76</v>
      </c>
      <c r="AY477" s="255" t="s">
        <v>158</v>
      </c>
    </row>
    <row r="478" s="13" customFormat="1">
      <c r="A478" s="13"/>
      <c r="B478" s="245"/>
      <c r="C478" s="246"/>
      <c r="D478" s="240" t="s">
        <v>169</v>
      </c>
      <c r="E478" s="247" t="s">
        <v>1</v>
      </c>
      <c r="F478" s="248" t="s">
        <v>1758</v>
      </c>
      <c r="G478" s="246"/>
      <c r="H478" s="249">
        <v>8.5999999999999996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5" t="s">
        <v>169</v>
      </c>
      <c r="AU478" s="255" t="s">
        <v>85</v>
      </c>
      <c r="AV478" s="13" t="s">
        <v>85</v>
      </c>
      <c r="AW478" s="13" t="s">
        <v>32</v>
      </c>
      <c r="AX478" s="13" t="s">
        <v>76</v>
      </c>
      <c r="AY478" s="255" t="s">
        <v>158</v>
      </c>
    </row>
    <row r="479" s="13" customFormat="1">
      <c r="A479" s="13"/>
      <c r="B479" s="245"/>
      <c r="C479" s="246"/>
      <c r="D479" s="240" t="s">
        <v>169</v>
      </c>
      <c r="E479" s="247" t="s">
        <v>1</v>
      </c>
      <c r="F479" s="248" t="s">
        <v>1759</v>
      </c>
      <c r="G479" s="246"/>
      <c r="H479" s="249">
        <v>6.2999999999999998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5" t="s">
        <v>169</v>
      </c>
      <c r="AU479" s="255" t="s">
        <v>85</v>
      </c>
      <c r="AV479" s="13" t="s">
        <v>85</v>
      </c>
      <c r="AW479" s="13" t="s">
        <v>32</v>
      </c>
      <c r="AX479" s="13" t="s">
        <v>76</v>
      </c>
      <c r="AY479" s="255" t="s">
        <v>158</v>
      </c>
    </row>
    <row r="480" s="13" customFormat="1">
      <c r="A480" s="13"/>
      <c r="B480" s="245"/>
      <c r="C480" s="246"/>
      <c r="D480" s="240" t="s">
        <v>169</v>
      </c>
      <c r="E480" s="247" t="s">
        <v>1</v>
      </c>
      <c r="F480" s="248" t="s">
        <v>1760</v>
      </c>
      <c r="G480" s="246"/>
      <c r="H480" s="249">
        <v>6.2999999999999998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5" t="s">
        <v>169</v>
      </c>
      <c r="AU480" s="255" t="s">
        <v>85</v>
      </c>
      <c r="AV480" s="13" t="s">
        <v>85</v>
      </c>
      <c r="AW480" s="13" t="s">
        <v>32</v>
      </c>
      <c r="AX480" s="13" t="s">
        <v>76</v>
      </c>
      <c r="AY480" s="255" t="s">
        <v>158</v>
      </c>
    </row>
    <row r="481" s="14" customFormat="1">
      <c r="A481" s="14"/>
      <c r="B481" s="272"/>
      <c r="C481" s="273"/>
      <c r="D481" s="240" t="s">
        <v>169</v>
      </c>
      <c r="E481" s="274" t="s">
        <v>1</v>
      </c>
      <c r="F481" s="275" t="s">
        <v>1246</v>
      </c>
      <c r="G481" s="273"/>
      <c r="H481" s="276">
        <v>28.024999999999999</v>
      </c>
      <c r="I481" s="277"/>
      <c r="J481" s="273"/>
      <c r="K481" s="273"/>
      <c r="L481" s="278"/>
      <c r="M481" s="279"/>
      <c r="N481" s="280"/>
      <c r="O481" s="280"/>
      <c r="P481" s="280"/>
      <c r="Q481" s="280"/>
      <c r="R481" s="280"/>
      <c r="S481" s="280"/>
      <c r="T481" s="28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82" t="s">
        <v>169</v>
      </c>
      <c r="AU481" s="282" t="s">
        <v>85</v>
      </c>
      <c r="AV481" s="14" t="s">
        <v>165</v>
      </c>
      <c r="AW481" s="14" t="s">
        <v>32</v>
      </c>
      <c r="AX481" s="14" t="s">
        <v>83</v>
      </c>
      <c r="AY481" s="282" t="s">
        <v>158</v>
      </c>
    </row>
    <row r="482" s="2" customFormat="1" ht="16.5" customHeight="1">
      <c r="A482" s="37"/>
      <c r="B482" s="38"/>
      <c r="C482" s="257" t="s">
        <v>1154</v>
      </c>
      <c r="D482" s="257" t="s">
        <v>249</v>
      </c>
      <c r="E482" s="258" t="s">
        <v>1761</v>
      </c>
      <c r="F482" s="259" t="s">
        <v>1762</v>
      </c>
      <c r="G482" s="260" t="s">
        <v>235</v>
      </c>
      <c r="H482" s="261">
        <v>30.827999999999999</v>
      </c>
      <c r="I482" s="262"/>
      <c r="J482" s="263">
        <f>ROUND(I482*H482,2)</f>
        <v>0</v>
      </c>
      <c r="K482" s="264"/>
      <c r="L482" s="265"/>
      <c r="M482" s="266" t="s">
        <v>1</v>
      </c>
      <c r="N482" s="267" t="s">
        <v>41</v>
      </c>
      <c r="O482" s="90"/>
      <c r="P482" s="236">
        <f>O482*H482</f>
        <v>0</v>
      </c>
      <c r="Q482" s="236">
        <v>0.0126</v>
      </c>
      <c r="R482" s="236">
        <f>Q482*H482</f>
        <v>0.38843280000000002</v>
      </c>
      <c r="S482" s="236">
        <v>0</v>
      </c>
      <c r="T482" s="237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8" t="s">
        <v>252</v>
      </c>
      <c r="AT482" s="238" t="s">
        <v>249</v>
      </c>
      <c r="AU482" s="238" t="s">
        <v>85</v>
      </c>
      <c r="AY482" s="16" t="s">
        <v>158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6" t="s">
        <v>83</v>
      </c>
      <c r="BK482" s="239">
        <f>ROUND(I482*H482,2)</f>
        <v>0</v>
      </c>
      <c r="BL482" s="16" t="s">
        <v>236</v>
      </c>
      <c r="BM482" s="238" t="s">
        <v>1763</v>
      </c>
    </row>
    <row r="483" s="2" customFormat="1">
      <c r="A483" s="37"/>
      <c r="B483" s="38"/>
      <c r="C483" s="39"/>
      <c r="D483" s="240" t="s">
        <v>167</v>
      </c>
      <c r="E483" s="39"/>
      <c r="F483" s="241" t="s">
        <v>1762</v>
      </c>
      <c r="G483" s="39"/>
      <c r="H483" s="39"/>
      <c r="I483" s="242"/>
      <c r="J483" s="39"/>
      <c r="K483" s="39"/>
      <c r="L483" s="43"/>
      <c r="M483" s="243"/>
      <c r="N483" s="244"/>
      <c r="O483" s="90"/>
      <c r="P483" s="90"/>
      <c r="Q483" s="90"/>
      <c r="R483" s="90"/>
      <c r="S483" s="90"/>
      <c r="T483" s="91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167</v>
      </c>
      <c r="AU483" s="16" t="s">
        <v>85</v>
      </c>
    </row>
    <row r="484" s="2" customFormat="1">
      <c r="A484" s="37"/>
      <c r="B484" s="38"/>
      <c r="C484" s="39"/>
      <c r="D484" s="240" t="s">
        <v>239</v>
      </c>
      <c r="E484" s="39"/>
      <c r="F484" s="256" t="s">
        <v>1764</v>
      </c>
      <c r="G484" s="39"/>
      <c r="H484" s="39"/>
      <c r="I484" s="242"/>
      <c r="J484" s="39"/>
      <c r="K484" s="39"/>
      <c r="L484" s="43"/>
      <c r="M484" s="243"/>
      <c r="N484" s="244"/>
      <c r="O484" s="90"/>
      <c r="P484" s="90"/>
      <c r="Q484" s="90"/>
      <c r="R484" s="90"/>
      <c r="S484" s="90"/>
      <c r="T484" s="91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6" t="s">
        <v>239</v>
      </c>
      <c r="AU484" s="16" t="s">
        <v>85</v>
      </c>
    </row>
    <row r="485" s="13" customFormat="1">
      <c r="A485" s="13"/>
      <c r="B485" s="245"/>
      <c r="C485" s="246"/>
      <c r="D485" s="240" t="s">
        <v>169</v>
      </c>
      <c r="E485" s="246"/>
      <c r="F485" s="248" t="s">
        <v>1765</v>
      </c>
      <c r="G485" s="246"/>
      <c r="H485" s="249">
        <v>30.827999999999999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5" t="s">
        <v>169</v>
      </c>
      <c r="AU485" s="255" t="s">
        <v>85</v>
      </c>
      <c r="AV485" s="13" t="s">
        <v>85</v>
      </c>
      <c r="AW485" s="13" t="s">
        <v>4</v>
      </c>
      <c r="AX485" s="13" t="s">
        <v>83</v>
      </c>
      <c r="AY485" s="255" t="s">
        <v>158</v>
      </c>
    </row>
    <row r="486" s="2" customFormat="1" ht="24.15" customHeight="1">
      <c r="A486" s="37"/>
      <c r="B486" s="38"/>
      <c r="C486" s="226" t="s">
        <v>1158</v>
      </c>
      <c r="D486" s="226" t="s">
        <v>161</v>
      </c>
      <c r="E486" s="227" t="s">
        <v>1766</v>
      </c>
      <c r="F486" s="228" t="s">
        <v>1767</v>
      </c>
      <c r="G486" s="229" t="s">
        <v>235</v>
      </c>
      <c r="H486" s="230">
        <v>0.47999999999999998</v>
      </c>
      <c r="I486" s="231"/>
      <c r="J486" s="232">
        <f>ROUND(I486*H486,2)</f>
        <v>0</v>
      </c>
      <c r="K486" s="233"/>
      <c r="L486" s="43"/>
      <c r="M486" s="234" t="s">
        <v>1</v>
      </c>
      <c r="N486" s="235" t="s">
        <v>41</v>
      </c>
      <c r="O486" s="90"/>
      <c r="P486" s="236">
        <f>O486*H486</f>
        <v>0</v>
      </c>
      <c r="Q486" s="236">
        <v>0.00063000000000000003</v>
      </c>
      <c r="R486" s="236">
        <f>Q486*H486</f>
        <v>0.00030239999999999998</v>
      </c>
      <c r="S486" s="236">
        <v>0</v>
      </c>
      <c r="T486" s="237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8" t="s">
        <v>236</v>
      </c>
      <c r="AT486" s="238" t="s">
        <v>161</v>
      </c>
      <c r="AU486" s="238" t="s">
        <v>85</v>
      </c>
      <c r="AY486" s="16" t="s">
        <v>158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6" t="s">
        <v>83</v>
      </c>
      <c r="BK486" s="239">
        <f>ROUND(I486*H486,2)</f>
        <v>0</v>
      </c>
      <c r="BL486" s="16" t="s">
        <v>236</v>
      </c>
      <c r="BM486" s="238" t="s">
        <v>1768</v>
      </c>
    </row>
    <row r="487" s="2" customFormat="1">
      <c r="A487" s="37"/>
      <c r="B487" s="38"/>
      <c r="C487" s="39"/>
      <c r="D487" s="240" t="s">
        <v>167</v>
      </c>
      <c r="E487" s="39"/>
      <c r="F487" s="241" t="s">
        <v>1769</v>
      </c>
      <c r="G487" s="39"/>
      <c r="H487" s="39"/>
      <c r="I487" s="242"/>
      <c r="J487" s="39"/>
      <c r="K487" s="39"/>
      <c r="L487" s="43"/>
      <c r="M487" s="243"/>
      <c r="N487" s="244"/>
      <c r="O487" s="90"/>
      <c r="P487" s="90"/>
      <c r="Q487" s="90"/>
      <c r="R487" s="90"/>
      <c r="S487" s="90"/>
      <c r="T487" s="91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167</v>
      </c>
      <c r="AU487" s="16" t="s">
        <v>85</v>
      </c>
    </row>
    <row r="488" s="13" customFormat="1">
      <c r="A488" s="13"/>
      <c r="B488" s="245"/>
      <c r="C488" s="246"/>
      <c r="D488" s="240" t="s">
        <v>169</v>
      </c>
      <c r="E488" s="247" t="s">
        <v>1</v>
      </c>
      <c r="F488" s="248" t="s">
        <v>1770</v>
      </c>
      <c r="G488" s="246"/>
      <c r="H488" s="249">
        <v>0.47999999999999998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5" t="s">
        <v>169</v>
      </c>
      <c r="AU488" s="255" t="s">
        <v>85</v>
      </c>
      <c r="AV488" s="13" t="s">
        <v>85</v>
      </c>
      <c r="AW488" s="13" t="s">
        <v>32</v>
      </c>
      <c r="AX488" s="13" t="s">
        <v>83</v>
      </c>
      <c r="AY488" s="255" t="s">
        <v>158</v>
      </c>
    </row>
    <row r="489" s="2" customFormat="1" ht="24.15" customHeight="1">
      <c r="A489" s="37"/>
      <c r="B489" s="38"/>
      <c r="C489" s="257" t="s">
        <v>1162</v>
      </c>
      <c r="D489" s="257" t="s">
        <v>249</v>
      </c>
      <c r="E489" s="258" t="s">
        <v>1771</v>
      </c>
      <c r="F489" s="259" t="s">
        <v>1772</v>
      </c>
      <c r="G489" s="260" t="s">
        <v>235</v>
      </c>
      <c r="H489" s="261">
        <v>0.52800000000000002</v>
      </c>
      <c r="I489" s="262"/>
      <c r="J489" s="263">
        <f>ROUND(I489*H489,2)</f>
        <v>0</v>
      </c>
      <c r="K489" s="264"/>
      <c r="L489" s="265"/>
      <c r="M489" s="266" t="s">
        <v>1</v>
      </c>
      <c r="N489" s="267" t="s">
        <v>41</v>
      </c>
      <c r="O489" s="90"/>
      <c r="P489" s="236">
        <f>O489*H489</f>
        <v>0</v>
      </c>
      <c r="Q489" s="236">
        <v>0.0074999999999999997</v>
      </c>
      <c r="R489" s="236">
        <f>Q489*H489</f>
        <v>0.00396</v>
      </c>
      <c r="S489" s="236">
        <v>0</v>
      </c>
      <c r="T489" s="237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8" t="s">
        <v>252</v>
      </c>
      <c r="AT489" s="238" t="s">
        <v>249</v>
      </c>
      <c r="AU489" s="238" t="s">
        <v>85</v>
      </c>
      <c r="AY489" s="16" t="s">
        <v>158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6" t="s">
        <v>83</v>
      </c>
      <c r="BK489" s="239">
        <f>ROUND(I489*H489,2)</f>
        <v>0</v>
      </c>
      <c r="BL489" s="16" t="s">
        <v>236</v>
      </c>
      <c r="BM489" s="238" t="s">
        <v>1773</v>
      </c>
    </row>
    <row r="490" s="2" customFormat="1">
      <c r="A490" s="37"/>
      <c r="B490" s="38"/>
      <c r="C490" s="39"/>
      <c r="D490" s="240" t="s">
        <v>167</v>
      </c>
      <c r="E490" s="39"/>
      <c r="F490" s="241" t="s">
        <v>1772</v>
      </c>
      <c r="G490" s="39"/>
      <c r="H490" s="39"/>
      <c r="I490" s="242"/>
      <c r="J490" s="39"/>
      <c r="K490" s="39"/>
      <c r="L490" s="43"/>
      <c r="M490" s="243"/>
      <c r="N490" s="244"/>
      <c r="O490" s="90"/>
      <c r="P490" s="90"/>
      <c r="Q490" s="90"/>
      <c r="R490" s="90"/>
      <c r="S490" s="90"/>
      <c r="T490" s="91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6" t="s">
        <v>167</v>
      </c>
      <c r="AU490" s="16" t="s">
        <v>85</v>
      </c>
    </row>
    <row r="491" s="13" customFormat="1">
      <c r="A491" s="13"/>
      <c r="B491" s="245"/>
      <c r="C491" s="246"/>
      <c r="D491" s="240" t="s">
        <v>169</v>
      </c>
      <c r="E491" s="246"/>
      <c r="F491" s="248" t="s">
        <v>1774</v>
      </c>
      <c r="G491" s="246"/>
      <c r="H491" s="249">
        <v>0.52800000000000002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5" t="s">
        <v>169</v>
      </c>
      <c r="AU491" s="255" t="s">
        <v>85</v>
      </c>
      <c r="AV491" s="13" t="s">
        <v>85</v>
      </c>
      <c r="AW491" s="13" t="s">
        <v>4</v>
      </c>
      <c r="AX491" s="13" t="s">
        <v>83</v>
      </c>
      <c r="AY491" s="255" t="s">
        <v>158</v>
      </c>
    </row>
    <row r="492" s="2" customFormat="1" ht="21.75" customHeight="1">
      <c r="A492" s="37"/>
      <c r="B492" s="38"/>
      <c r="C492" s="226" t="s">
        <v>1166</v>
      </c>
      <c r="D492" s="226" t="s">
        <v>161</v>
      </c>
      <c r="E492" s="227" t="s">
        <v>1775</v>
      </c>
      <c r="F492" s="228" t="s">
        <v>1776</v>
      </c>
      <c r="G492" s="229" t="s">
        <v>276</v>
      </c>
      <c r="H492" s="230">
        <v>19.300000000000001</v>
      </c>
      <c r="I492" s="231"/>
      <c r="J492" s="232">
        <f>ROUND(I492*H492,2)</f>
        <v>0</v>
      </c>
      <c r="K492" s="233"/>
      <c r="L492" s="43"/>
      <c r="M492" s="234" t="s">
        <v>1</v>
      </c>
      <c r="N492" s="235" t="s">
        <v>41</v>
      </c>
      <c r="O492" s="90"/>
      <c r="P492" s="236">
        <f>O492*H492</f>
        <v>0</v>
      </c>
      <c r="Q492" s="236">
        <v>0.00055000000000000003</v>
      </c>
      <c r="R492" s="236">
        <f>Q492*H492</f>
        <v>0.010615000000000001</v>
      </c>
      <c r="S492" s="236">
        <v>0</v>
      </c>
      <c r="T492" s="237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8" t="s">
        <v>236</v>
      </c>
      <c r="AT492" s="238" t="s">
        <v>161</v>
      </c>
      <c r="AU492" s="238" t="s">
        <v>85</v>
      </c>
      <c r="AY492" s="16" t="s">
        <v>158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6" t="s">
        <v>83</v>
      </c>
      <c r="BK492" s="239">
        <f>ROUND(I492*H492,2)</f>
        <v>0</v>
      </c>
      <c r="BL492" s="16" t="s">
        <v>236</v>
      </c>
      <c r="BM492" s="238" t="s">
        <v>1777</v>
      </c>
    </row>
    <row r="493" s="2" customFormat="1">
      <c r="A493" s="37"/>
      <c r="B493" s="38"/>
      <c r="C493" s="39"/>
      <c r="D493" s="240" t="s">
        <v>167</v>
      </c>
      <c r="E493" s="39"/>
      <c r="F493" s="241" t="s">
        <v>1778</v>
      </c>
      <c r="G493" s="39"/>
      <c r="H493" s="39"/>
      <c r="I493" s="242"/>
      <c r="J493" s="39"/>
      <c r="K493" s="39"/>
      <c r="L493" s="43"/>
      <c r="M493" s="243"/>
      <c r="N493" s="244"/>
      <c r="O493" s="90"/>
      <c r="P493" s="90"/>
      <c r="Q493" s="90"/>
      <c r="R493" s="90"/>
      <c r="S493" s="90"/>
      <c r="T493" s="91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6" t="s">
        <v>167</v>
      </c>
      <c r="AU493" s="16" t="s">
        <v>85</v>
      </c>
    </row>
    <row r="494" s="13" customFormat="1">
      <c r="A494" s="13"/>
      <c r="B494" s="245"/>
      <c r="C494" s="246"/>
      <c r="D494" s="240" t="s">
        <v>169</v>
      </c>
      <c r="E494" s="247" t="s">
        <v>1</v>
      </c>
      <c r="F494" s="248" t="s">
        <v>1779</v>
      </c>
      <c r="G494" s="246"/>
      <c r="H494" s="249">
        <v>19.300000000000001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5" t="s">
        <v>169</v>
      </c>
      <c r="AU494" s="255" t="s">
        <v>85</v>
      </c>
      <c r="AV494" s="13" t="s">
        <v>85</v>
      </c>
      <c r="AW494" s="13" t="s">
        <v>32</v>
      </c>
      <c r="AX494" s="13" t="s">
        <v>83</v>
      </c>
      <c r="AY494" s="255" t="s">
        <v>158</v>
      </c>
    </row>
    <row r="495" s="2" customFormat="1" ht="21.75" customHeight="1">
      <c r="A495" s="37"/>
      <c r="B495" s="38"/>
      <c r="C495" s="226" t="s">
        <v>1170</v>
      </c>
      <c r="D495" s="226" t="s">
        <v>161</v>
      </c>
      <c r="E495" s="227" t="s">
        <v>1780</v>
      </c>
      <c r="F495" s="228" t="s">
        <v>1781</v>
      </c>
      <c r="G495" s="229" t="s">
        <v>276</v>
      </c>
      <c r="H495" s="230">
        <v>18.670000000000002</v>
      </c>
      <c r="I495" s="231"/>
      <c r="J495" s="232">
        <f>ROUND(I495*H495,2)</f>
        <v>0</v>
      </c>
      <c r="K495" s="233"/>
      <c r="L495" s="43"/>
      <c r="M495" s="234" t="s">
        <v>1</v>
      </c>
      <c r="N495" s="235" t="s">
        <v>41</v>
      </c>
      <c r="O495" s="90"/>
      <c r="P495" s="236">
        <f>O495*H495</f>
        <v>0</v>
      </c>
      <c r="Q495" s="236">
        <v>0.00050000000000000001</v>
      </c>
      <c r="R495" s="236">
        <f>Q495*H495</f>
        <v>0.0093350000000000013</v>
      </c>
      <c r="S495" s="236">
        <v>0</v>
      </c>
      <c r="T495" s="237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38" t="s">
        <v>236</v>
      </c>
      <c r="AT495" s="238" t="s">
        <v>161</v>
      </c>
      <c r="AU495" s="238" t="s">
        <v>85</v>
      </c>
      <c r="AY495" s="16" t="s">
        <v>158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6" t="s">
        <v>83</v>
      </c>
      <c r="BK495" s="239">
        <f>ROUND(I495*H495,2)</f>
        <v>0</v>
      </c>
      <c r="BL495" s="16" t="s">
        <v>236</v>
      </c>
      <c r="BM495" s="238" t="s">
        <v>1782</v>
      </c>
    </row>
    <row r="496" s="2" customFormat="1">
      <c r="A496" s="37"/>
      <c r="B496" s="38"/>
      <c r="C496" s="39"/>
      <c r="D496" s="240" t="s">
        <v>167</v>
      </c>
      <c r="E496" s="39"/>
      <c r="F496" s="241" t="s">
        <v>1783</v>
      </c>
      <c r="G496" s="39"/>
      <c r="H496" s="39"/>
      <c r="I496" s="242"/>
      <c r="J496" s="39"/>
      <c r="K496" s="39"/>
      <c r="L496" s="43"/>
      <c r="M496" s="243"/>
      <c r="N496" s="244"/>
      <c r="O496" s="90"/>
      <c r="P496" s="90"/>
      <c r="Q496" s="90"/>
      <c r="R496" s="90"/>
      <c r="S496" s="90"/>
      <c r="T496" s="91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167</v>
      </c>
      <c r="AU496" s="16" t="s">
        <v>85</v>
      </c>
    </row>
    <row r="497" s="13" customFormat="1">
      <c r="A497" s="13"/>
      <c r="B497" s="245"/>
      <c r="C497" s="246"/>
      <c r="D497" s="240" t="s">
        <v>169</v>
      </c>
      <c r="E497" s="247" t="s">
        <v>1</v>
      </c>
      <c r="F497" s="248" t="s">
        <v>1784</v>
      </c>
      <c r="G497" s="246"/>
      <c r="H497" s="249">
        <v>18.670000000000002</v>
      </c>
      <c r="I497" s="250"/>
      <c r="J497" s="246"/>
      <c r="K497" s="246"/>
      <c r="L497" s="251"/>
      <c r="M497" s="252"/>
      <c r="N497" s="253"/>
      <c r="O497" s="253"/>
      <c r="P497" s="253"/>
      <c r="Q497" s="253"/>
      <c r="R497" s="253"/>
      <c r="S497" s="253"/>
      <c r="T497" s="25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5" t="s">
        <v>169</v>
      </c>
      <c r="AU497" s="255" t="s">
        <v>85</v>
      </c>
      <c r="AV497" s="13" t="s">
        <v>85</v>
      </c>
      <c r="AW497" s="13" t="s">
        <v>32</v>
      </c>
      <c r="AX497" s="13" t="s">
        <v>83</v>
      </c>
      <c r="AY497" s="255" t="s">
        <v>158</v>
      </c>
    </row>
    <row r="498" s="2" customFormat="1" ht="16.5" customHeight="1">
      <c r="A498" s="37"/>
      <c r="B498" s="38"/>
      <c r="C498" s="226" t="s">
        <v>1174</v>
      </c>
      <c r="D498" s="226" t="s">
        <v>161</v>
      </c>
      <c r="E498" s="227" t="s">
        <v>1785</v>
      </c>
      <c r="F498" s="228" t="s">
        <v>1786</v>
      </c>
      <c r="G498" s="229" t="s">
        <v>362</v>
      </c>
      <c r="H498" s="230">
        <v>10</v>
      </c>
      <c r="I498" s="231"/>
      <c r="J498" s="232">
        <f>ROUND(I498*H498,2)</f>
        <v>0</v>
      </c>
      <c r="K498" s="233"/>
      <c r="L498" s="43"/>
      <c r="M498" s="234" t="s">
        <v>1</v>
      </c>
      <c r="N498" s="235" t="s">
        <v>41</v>
      </c>
      <c r="O498" s="90"/>
      <c r="P498" s="236">
        <f>O498*H498</f>
        <v>0</v>
      </c>
      <c r="Q498" s="236">
        <v>0</v>
      </c>
      <c r="R498" s="236">
        <f>Q498*H498</f>
        <v>0</v>
      </c>
      <c r="S498" s="236">
        <v>0</v>
      </c>
      <c r="T498" s="237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38" t="s">
        <v>236</v>
      </c>
      <c r="AT498" s="238" t="s">
        <v>161</v>
      </c>
      <c r="AU498" s="238" t="s">
        <v>85</v>
      </c>
      <c r="AY498" s="16" t="s">
        <v>158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6" t="s">
        <v>83</v>
      </c>
      <c r="BK498" s="239">
        <f>ROUND(I498*H498,2)</f>
        <v>0</v>
      </c>
      <c r="BL498" s="16" t="s">
        <v>236</v>
      </c>
      <c r="BM498" s="238" t="s">
        <v>1787</v>
      </c>
    </row>
    <row r="499" s="2" customFormat="1">
      <c r="A499" s="37"/>
      <c r="B499" s="38"/>
      <c r="C499" s="39"/>
      <c r="D499" s="240" t="s">
        <v>167</v>
      </c>
      <c r="E499" s="39"/>
      <c r="F499" s="241" t="s">
        <v>1788</v>
      </c>
      <c r="G499" s="39"/>
      <c r="H499" s="39"/>
      <c r="I499" s="242"/>
      <c r="J499" s="39"/>
      <c r="K499" s="39"/>
      <c r="L499" s="43"/>
      <c r="M499" s="243"/>
      <c r="N499" s="244"/>
      <c r="O499" s="90"/>
      <c r="P499" s="90"/>
      <c r="Q499" s="90"/>
      <c r="R499" s="90"/>
      <c r="S499" s="90"/>
      <c r="T499" s="91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167</v>
      </c>
      <c r="AU499" s="16" t="s">
        <v>85</v>
      </c>
    </row>
    <row r="500" s="2" customFormat="1" ht="21.75" customHeight="1">
      <c r="A500" s="37"/>
      <c r="B500" s="38"/>
      <c r="C500" s="226" t="s">
        <v>1178</v>
      </c>
      <c r="D500" s="226" t="s">
        <v>161</v>
      </c>
      <c r="E500" s="227" t="s">
        <v>1789</v>
      </c>
      <c r="F500" s="228" t="s">
        <v>1790</v>
      </c>
      <c r="G500" s="229" t="s">
        <v>362</v>
      </c>
      <c r="H500" s="230">
        <v>5</v>
      </c>
      <c r="I500" s="231"/>
      <c r="J500" s="232">
        <f>ROUND(I500*H500,2)</f>
        <v>0</v>
      </c>
      <c r="K500" s="233"/>
      <c r="L500" s="43"/>
      <c r="M500" s="234" t="s">
        <v>1</v>
      </c>
      <c r="N500" s="235" t="s">
        <v>41</v>
      </c>
      <c r="O500" s="90"/>
      <c r="P500" s="236">
        <f>O500*H500</f>
        <v>0</v>
      </c>
      <c r="Q500" s="236">
        <v>0</v>
      </c>
      <c r="R500" s="236">
        <f>Q500*H500</f>
        <v>0</v>
      </c>
      <c r="S500" s="236">
        <v>0</v>
      </c>
      <c r="T500" s="237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38" t="s">
        <v>236</v>
      </c>
      <c r="AT500" s="238" t="s">
        <v>161</v>
      </c>
      <c r="AU500" s="238" t="s">
        <v>85</v>
      </c>
      <c r="AY500" s="16" t="s">
        <v>158</v>
      </c>
      <c r="BE500" s="239">
        <f>IF(N500="základní",J500,0)</f>
        <v>0</v>
      </c>
      <c r="BF500" s="239">
        <f>IF(N500="snížená",J500,0)</f>
        <v>0</v>
      </c>
      <c r="BG500" s="239">
        <f>IF(N500="zákl. přenesená",J500,0)</f>
        <v>0</v>
      </c>
      <c r="BH500" s="239">
        <f>IF(N500="sníž. přenesená",J500,0)</f>
        <v>0</v>
      </c>
      <c r="BI500" s="239">
        <f>IF(N500="nulová",J500,0)</f>
        <v>0</v>
      </c>
      <c r="BJ500" s="16" t="s">
        <v>83</v>
      </c>
      <c r="BK500" s="239">
        <f>ROUND(I500*H500,2)</f>
        <v>0</v>
      </c>
      <c r="BL500" s="16" t="s">
        <v>236</v>
      </c>
      <c r="BM500" s="238" t="s">
        <v>1791</v>
      </c>
    </row>
    <row r="501" s="2" customFormat="1">
      <c r="A501" s="37"/>
      <c r="B501" s="38"/>
      <c r="C501" s="39"/>
      <c r="D501" s="240" t="s">
        <v>167</v>
      </c>
      <c r="E501" s="39"/>
      <c r="F501" s="241" t="s">
        <v>1792</v>
      </c>
      <c r="G501" s="39"/>
      <c r="H501" s="39"/>
      <c r="I501" s="242"/>
      <c r="J501" s="39"/>
      <c r="K501" s="39"/>
      <c r="L501" s="43"/>
      <c r="M501" s="243"/>
      <c r="N501" s="244"/>
      <c r="O501" s="90"/>
      <c r="P501" s="90"/>
      <c r="Q501" s="90"/>
      <c r="R501" s="90"/>
      <c r="S501" s="90"/>
      <c r="T501" s="91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6" t="s">
        <v>167</v>
      </c>
      <c r="AU501" s="16" t="s">
        <v>85</v>
      </c>
    </row>
    <row r="502" s="2" customFormat="1" ht="21.75" customHeight="1">
      <c r="A502" s="37"/>
      <c r="B502" s="38"/>
      <c r="C502" s="226" t="s">
        <v>349</v>
      </c>
      <c r="D502" s="226" t="s">
        <v>161</v>
      </c>
      <c r="E502" s="227" t="s">
        <v>1793</v>
      </c>
      <c r="F502" s="228" t="s">
        <v>1794</v>
      </c>
      <c r="G502" s="229" t="s">
        <v>362</v>
      </c>
      <c r="H502" s="230">
        <v>2</v>
      </c>
      <c r="I502" s="231"/>
      <c r="J502" s="232">
        <f>ROUND(I502*H502,2)</f>
        <v>0</v>
      </c>
      <c r="K502" s="233"/>
      <c r="L502" s="43"/>
      <c r="M502" s="234" t="s">
        <v>1</v>
      </c>
      <c r="N502" s="235" t="s">
        <v>41</v>
      </c>
      <c r="O502" s="90"/>
      <c r="P502" s="236">
        <f>O502*H502</f>
        <v>0</v>
      </c>
      <c r="Q502" s="236">
        <v>0</v>
      </c>
      <c r="R502" s="236">
        <f>Q502*H502</f>
        <v>0</v>
      </c>
      <c r="S502" s="236">
        <v>0</v>
      </c>
      <c r="T502" s="237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8" t="s">
        <v>236</v>
      </c>
      <c r="AT502" s="238" t="s">
        <v>161</v>
      </c>
      <c r="AU502" s="238" t="s">
        <v>85</v>
      </c>
      <c r="AY502" s="16" t="s">
        <v>158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6" t="s">
        <v>83</v>
      </c>
      <c r="BK502" s="239">
        <f>ROUND(I502*H502,2)</f>
        <v>0</v>
      </c>
      <c r="BL502" s="16" t="s">
        <v>236</v>
      </c>
      <c r="BM502" s="238" t="s">
        <v>1795</v>
      </c>
    </row>
    <row r="503" s="2" customFormat="1">
      <c r="A503" s="37"/>
      <c r="B503" s="38"/>
      <c r="C503" s="39"/>
      <c r="D503" s="240" t="s">
        <v>167</v>
      </c>
      <c r="E503" s="39"/>
      <c r="F503" s="241" t="s">
        <v>1796</v>
      </c>
      <c r="G503" s="39"/>
      <c r="H503" s="39"/>
      <c r="I503" s="242"/>
      <c r="J503" s="39"/>
      <c r="K503" s="39"/>
      <c r="L503" s="43"/>
      <c r="M503" s="243"/>
      <c r="N503" s="244"/>
      <c r="O503" s="90"/>
      <c r="P503" s="90"/>
      <c r="Q503" s="90"/>
      <c r="R503" s="90"/>
      <c r="S503" s="90"/>
      <c r="T503" s="91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167</v>
      </c>
      <c r="AU503" s="16" t="s">
        <v>85</v>
      </c>
    </row>
    <row r="504" s="2" customFormat="1" ht="24.15" customHeight="1">
      <c r="A504" s="37"/>
      <c r="B504" s="38"/>
      <c r="C504" s="226" t="s">
        <v>1187</v>
      </c>
      <c r="D504" s="226" t="s">
        <v>161</v>
      </c>
      <c r="E504" s="227" t="s">
        <v>1797</v>
      </c>
      <c r="F504" s="228" t="s">
        <v>1798</v>
      </c>
      <c r="G504" s="229" t="s">
        <v>276</v>
      </c>
      <c r="H504" s="230">
        <v>1.8</v>
      </c>
      <c r="I504" s="231"/>
      <c r="J504" s="232">
        <f>ROUND(I504*H504,2)</f>
        <v>0</v>
      </c>
      <c r="K504" s="233"/>
      <c r="L504" s="43"/>
      <c r="M504" s="234" t="s">
        <v>1</v>
      </c>
      <c r="N504" s="235" t="s">
        <v>41</v>
      </c>
      <c r="O504" s="90"/>
      <c r="P504" s="236">
        <f>O504*H504</f>
        <v>0</v>
      </c>
      <c r="Q504" s="236">
        <v>0.00048999999999999998</v>
      </c>
      <c r="R504" s="236">
        <f>Q504*H504</f>
        <v>0.00088199999999999997</v>
      </c>
      <c r="S504" s="236">
        <v>0</v>
      </c>
      <c r="T504" s="237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8" t="s">
        <v>236</v>
      </c>
      <c r="AT504" s="238" t="s">
        <v>161</v>
      </c>
      <c r="AU504" s="238" t="s">
        <v>85</v>
      </c>
      <c r="AY504" s="16" t="s">
        <v>158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6" t="s">
        <v>83</v>
      </c>
      <c r="BK504" s="239">
        <f>ROUND(I504*H504,2)</f>
        <v>0</v>
      </c>
      <c r="BL504" s="16" t="s">
        <v>236</v>
      </c>
      <c r="BM504" s="238" t="s">
        <v>1799</v>
      </c>
    </row>
    <row r="505" s="2" customFormat="1">
      <c r="A505" s="37"/>
      <c r="B505" s="38"/>
      <c r="C505" s="39"/>
      <c r="D505" s="240" t="s">
        <v>167</v>
      </c>
      <c r="E505" s="39"/>
      <c r="F505" s="241" t="s">
        <v>1800</v>
      </c>
      <c r="G505" s="39"/>
      <c r="H505" s="39"/>
      <c r="I505" s="242"/>
      <c r="J505" s="39"/>
      <c r="K505" s="39"/>
      <c r="L505" s="43"/>
      <c r="M505" s="243"/>
      <c r="N505" s="244"/>
      <c r="O505" s="90"/>
      <c r="P505" s="90"/>
      <c r="Q505" s="90"/>
      <c r="R505" s="90"/>
      <c r="S505" s="90"/>
      <c r="T505" s="91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6" t="s">
        <v>167</v>
      </c>
      <c r="AU505" s="16" t="s">
        <v>85</v>
      </c>
    </row>
    <row r="506" s="13" customFormat="1">
      <c r="A506" s="13"/>
      <c r="B506" s="245"/>
      <c r="C506" s="246"/>
      <c r="D506" s="240" t="s">
        <v>169</v>
      </c>
      <c r="E506" s="247" t="s">
        <v>1</v>
      </c>
      <c r="F506" s="248" t="s">
        <v>1801</v>
      </c>
      <c r="G506" s="246"/>
      <c r="H506" s="249">
        <v>1.8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5" t="s">
        <v>169</v>
      </c>
      <c r="AU506" s="255" t="s">
        <v>85</v>
      </c>
      <c r="AV506" s="13" t="s">
        <v>85</v>
      </c>
      <c r="AW506" s="13" t="s">
        <v>32</v>
      </c>
      <c r="AX506" s="13" t="s">
        <v>83</v>
      </c>
      <c r="AY506" s="255" t="s">
        <v>158</v>
      </c>
    </row>
    <row r="507" s="2" customFormat="1" ht="24.15" customHeight="1">
      <c r="A507" s="37"/>
      <c r="B507" s="38"/>
      <c r="C507" s="226" t="s">
        <v>1191</v>
      </c>
      <c r="D507" s="226" t="s">
        <v>161</v>
      </c>
      <c r="E507" s="227" t="s">
        <v>1802</v>
      </c>
      <c r="F507" s="228" t="s">
        <v>1803</v>
      </c>
      <c r="G507" s="229" t="s">
        <v>192</v>
      </c>
      <c r="H507" s="230">
        <v>0.56200000000000006</v>
      </c>
      <c r="I507" s="231"/>
      <c r="J507" s="232">
        <f>ROUND(I507*H507,2)</f>
        <v>0</v>
      </c>
      <c r="K507" s="233"/>
      <c r="L507" s="43"/>
      <c r="M507" s="234" t="s">
        <v>1</v>
      </c>
      <c r="N507" s="235" t="s">
        <v>41</v>
      </c>
      <c r="O507" s="90"/>
      <c r="P507" s="236">
        <f>O507*H507</f>
        <v>0</v>
      </c>
      <c r="Q507" s="236">
        <v>0</v>
      </c>
      <c r="R507" s="236">
        <f>Q507*H507</f>
        <v>0</v>
      </c>
      <c r="S507" s="236">
        <v>0</v>
      </c>
      <c r="T507" s="237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38" t="s">
        <v>236</v>
      </c>
      <c r="AT507" s="238" t="s">
        <v>161</v>
      </c>
      <c r="AU507" s="238" t="s">
        <v>85</v>
      </c>
      <c r="AY507" s="16" t="s">
        <v>158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6" t="s">
        <v>83</v>
      </c>
      <c r="BK507" s="239">
        <f>ROUND(I507*H507,2)</f>
        <v>0</v>
      </c>
      <c r="BL507" s="16" t="s">
        <v>236</v>
      </c>
      <c r="BM507" s="238" t="s">
        <v>1804</v>
      </c>
    </row>
    <row r="508" s="2" customFormat="1">
      <c r="A508" s="37"/>
      <c r="B508" s="38"/>
      <c r="C508" s="39"/>
      <c r="D508" s="240" t="s">
        <v>167</v>
      </c>
      <c r="E508" s="39"/>
      <c r="F508" s="241" t="s">
        <v>1805</v>
      </c>
      <c r="G508" s="39"/>
      <c r="H508" s="39"/>
      <c r="I508" s="242"/>
      <c r="J508" s="39"/>
      <c r="K508" s="39"/>
      <c r="L508" s="43"/>
      <c r="M508" s="243"/>
      <c r="N508" s="244"/>
      <c r="O508" s="90"/>
      <c r="P508" s="90"/>
      <c r="Q508" s="90"/>
      <c r="R508" s="90"/>
      <c r="S508" s="90"/>
      <c r="T508" s="91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6" t="s">
        <v>167</v>
      </c>
      <c r="AU508" s="16" t="s">
        <v>85</v>
      </c>
    </row>
    <row r="509" s="2" customFormat="1" ht="24.15" customHeight="1">
      <c r="A509" s="37"/>
      <c r="B509" s="38"/>
      <c r="C509" s="226" t="s">
        <v>1195</v>
      </c>
      <c r="D509" s="226" t="s">
        <v>161</v>
      </c>
      <c r="E509" s="227" t="s">
        <v>1806</v>
      </c>
      <c r="F509" s="228" t="s">
        <v>1807</v>
      </c>
      <c r="G509" s="229" t="s">
        <v>192</v>
      </c>
      <c r="H509" s="230">
        <v>0.56200000000000006</v>
      </c>
      <c r="I509" s="231"/>
      <c r="J509" s="232">
        <f>ROUND(I509*H509,2)</f>
        <v>0</v>
      </c>
      <c r="K509" s="233"/>
      <c r="L509" s="43"/>
      <c r="M509" s="234" t="s">
        <v>1</v>
      </c>
      <c r="N509" s="235" t="s">
        <v>41</v>
      </c>
      <c r="O509" s="90"/>
      <c r="P509" s="236">
        <f>O509*H509</f>
        <v>0</v>
      </c>
      <c r="Q509" s="236">
        <v>0</v>
      </c>
      <c r="R509" s="236">
        <f>Q509*H509</f>
        <v>0</v>
      </c>
      <c r="S509" s="236">
        <v>0</v>
      </c>
      <c r="T509" s="237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38" t="s">
        <v>236</v>
      </c>
      <c r="AT509" s="238" t="s">
        <v>161</v>
      </c>
      <c r="AU509" s="238" t="s">
        <v>85</v>
      </c>
      <c r="AY509" s="16" t="s">
        <v>158</v>
      </c>
      <c r="BE509" s="239">
        <f>IF(N509="základní",J509,0)</f>
        <v>0</v>
      </c>
      <c r="BF509" s="239">
        <f>IF(N509="snížená",J509,0)</f>
        <v>0</v>
      </c>
      <c r="BG509" s="239">
        <f>IF(N509="zákl. přenesená",J509,0)</f>
        <v>0</v>
      </c>
      <c r="BH509" s="239">
        <f>IF(N509="sníž. přenesená",J509,0)</f>
        <v>0</v>
      </c>
      <c r="BI509" s="239">
        <f>IF(N509="nulová",J509,0)</f>
        <v>0</v>
      </c>
      <c r="BJ509" s="16" t="s">
        <v>83</v>
      </c>
      <c r="BK509" s="239">
        <f>ROUND(I509*H509,2)</f>
        <v>0</v>
      </c>
      <c r="BL509" s="16" t="s">
        <v>236</v>
      </c>
      <c r="BM509" s="238" t="s">
        <v>1808</v>
      </c>
    </row>
    <row r="510" s="2" customFormat="1">
      <c r="A510" s="37"/>
      <c r="B510" s="38"/>
      <c r="C510" s="39"/>
      <c r="D510" s="240" t="s">
        <v>167</v>
      </c>
      <c r="E510" s="39"/>
      <c r="F510" s="241" t="s">
        <v>1809</v>
      </c>
      <c r="G510" s="39"/>
      <c r="H510" s="39"/>
      <c r="I510" s="242"/>
      <c r="J510" s="39"/>
      <c r="K510" s="39"/>
      <c r="L510" s="43"/>
      <c r="M510" s="243"/>
      <c r="N510" s="244"/>
      <c r="O510" s="90"/>
      <c r="P510" s="90"/>
      <c r="Q510" s="90"/>
      <c r="R510" s="90"/>
      <c r="S510" s="90"/>
      <c r="T510" s="91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6" t="s">
        <v>167</v>
      </c>
      <c r="AU510" s="16" t="s">
        <v>85</v>
      </c>
    </row>
    <row r="511" s="12" customFormat="1" ht="22.8" customHeight="1">
      <c r="A511" s="12"/>
      <c r="B511" s="210"/>
      <c r="C511" s="211"/>
      <c r="D511" s="212" t="s">
        <v>75</v>
      </c>
      <c r="E511" s="224" t="s">
        <v>1185</v>
      </c>
      <c r="F511" s="224" t="s">
        <v>1810</v>
      </c>
      <c r="G511" s="211"/>
      <c r="H511" s="211"/>
      <c r="I511" s="214"/>
      <c r="J511" s="225">
        <f>BK511</f>
        <v>0</v>
      </c>
      <c r="K511" s="211"/>
      <c r="L511" s="216"/>
      <c r="M511" s="217"/>
      <c r="N511" s="218"/>
      <c r="O511" s="218"/>
      <c r="P511" s="219">
        <f>SUM(P512:P515)</f>
        <v>0</v>
      </c>
      <c r="Q511" s="218"/>
      <c r="R511" s="219">
        <f>SUM(R512:R515)</f>
        <v>0.0017280000000000002</v>
      </c>
      <c r="S511" s="218"/>
      <c r="T511" s="220">
        <f>SUM(T512:T515)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21" t="s">
        <v>85</v>
      </c>
      <c r="AT511" s="222" t="s">
        <v>75</v>
      </c>
      <c r="AU511" s="222" t="s">
        <v>83</v>
      </c>
      <c r="AY511" s="221" t="s">
        <v>158</v>
      </c>
      <c r="BK511" s="223">
        <f>SUM(BK512:BK515)</f>
        <v>0</v>
      </c>
    </row>
    <row r="512" s="2" customFormat="1" ht="24.15" customHeight="1">
      <c r="A512" s="37"/>
      <c r="B512" s="38"/>
      <c r="C512" s="226" t="s">
        <v>1199</v>
      </c>
      <c r="D512" s="226" t="s">
        <v>161</v>
      </c>
      <c r="E512" s="227" t="s">
        <v>1811</v>
      </c>
      <c r="F512" s="228" t="s">
        <v>1812</v>
      </c>
      <c r="G512" s="229" t="s">
        <v>235</v>
      </c>
      <c r="H512" s="230">
        <v>14.4</v>
      </c>
      <c r="I512" s="231"/>
      <c r="J512" s="232">
        <f>ROUND(I512*H512,2)</f>
        <v>0</v>
      </c>
      <c r="K512" s="233"/>
      <c r="L512" s="43"/>
      <c r="M512" s="234" t="s">
        <v>1</v>
      </c>
      <c r="N512" s="235" t="s">
        <v>41</v>
      </c>
      <c r="O512" s="90"/>
      <c r="P512" s="236">
        <f>O512*H512</f>
        <v>0</v>
      </c>
      <c r="Q512" s="236">
        <v>0.00012</v>
      </c>
      <c r="R512" s="236">
        <f>Q512*H512</f>
        <v>0.0017280000000000002</v>
      </c>
      <c r="S512" s="236">
        <v>0</v>
      </c>
      <c r="T512" s="237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8" t="s">
        <v>236</v>
      </c>
      <c r="AT512" s="238" t="s">
        <v>161</v>
      </c>
      <c r="AU512" s="238" t="s">
        <v>85</v>
      </c>
      <c r="AY512" s="16" t="s">
        <v>158</v>
      </c>
      <c r="BE512" s="239">
        <f>IF(N512="základní",J512,0)</f>
        <v>0</v>
      </c>
      <c r="BF512" s="239">
        <f>IF(N512="snížená",J512,0)</f>
        <v>0</v>
      </c>
      <c r="BG512" s="239">
        <f>IF(N512="zákl. přenesená",J512,0)</f>
        <v>0</v>
      </c>
      <c r="BH512" s="239">
        <f>IF(N512="sníž. přenesená",J512,0)</f>
        <v>0</v>
      </c>
      <c r="BI512" s="239">
        <f>IF(N512="nulová",J512,0)</f>
        <v>0</v>
      </c>
      <c r="BJ512" s="16" t="s">
        <v>83</v>
      </c>
      <c r="BK512" s="239">
        <f>ROUND(I512*H512,2)</f>
        <v>0</v>
      </c>
      <c r="BL512" s="16" t="s">
        <v>236</v>
      </c>
      <c r="BM512" s="238" t="s">
        <v>1813</v>
      </c>
    </row>
    <row r="513" s="2" customFormat="1">
      <c r="A513" s="37"/>
      <c r="B513" s="38"/>
      <c r="C513" s="39"/>
      <c r="D513" s="240" t="s">
        <v>167</v>
      </c>
      <c r="E513" s="39"/>
      <c r="F513" s="241" t="s">
        <v>1814</v>
      </c>
      <c r="G513" s="39"/>
      <c r="H513" s="39"/>
      <c r="I513" s="242"/>
      <c r="J513" s="39"/>
      <c r="K513" s="39"/>
      <c r="L513" s="43"/>
      <c r="M513" s="243"/>
      <c r="N513" s="244"/>
      <c r="O513" s="90"/>
      <c r="P513" s="90"/>
      <c r="Q513" s="90"/>
      <c r="R513" s="90"/>
      <c r="S513" s="90"/>
      <c r="T513" s="91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6" t="s">
        <v>167</v>
      </c>
      <c r="AU513" s="16" t="s">
        <v>85</v>
      </c>
    </row>
    <row r="514" s="13" customFormat="1">
      <c r="A514" s="13"/>
      <c r="B514" s="245"/>
      <c r="C514" s="246"/>
      <c r="D514" s="240" t="s">
        <v>169</v>
      </c>
      <c r="E514" s="247" t="s">
        <v>1</v>
      </c>
      <c r="F514" s="248" t="s">
        <v>1815</v>
      </c>
      <c r="G514" s="246"/>
      <c r="H514" s="249">
        <v>7.2000000000000002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5" t="s">
        <v>169</v>
      </c>
      <c r="AU514" s="255" t="s">
        <v>85</v>
      </c>
      <c r="AV514" s="13" t="s">
        <v>85</v>
      </c>
      <c r="AW514" s="13" t="s">
        <v>32</v>
      </c>
      <c r="AX514" s="13" t="s">
        <v>83</v>
      </c>
      <c r="AY514" s="255" t="s">
        <v>158</v>
      </c>
    </row>
    <row r="515" s="13" customFormat="1">
      <c r="A515" s="13"/>
      <c r="B515" s="245"/>
      <c r="C515" s="246"/>
      <c r="D515" s="240" t="s">
        <v>169</v>
      </c>
      <c r="E515" s="246"/>
      <c r="F515" s="248" t="s">
        <v>1816</v>
      </c>
      <c r="G515" s="246"/>
      <c r="H515" s="249">
        <v>14.4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5" t="s">
        <v>169</v>
      </c>
      <c r="AU515" s="255" t="s">
        <v>85</v>
      </c>
      <c r="AV515" s="13" t="s">
        <v>85</v>
      </c>
      <c r="AW515" s="13" t="s">
        <v>4</v>
      </c>
      <c r="AX515" s="13" t="s">
        <v>83</v>
      </c>
      <c r="AY515" s="255" t="s">
        <v>158</v>
      </c>
    </row>
    <row r="516" s="12" customFormat="1" ht="22.8" customHeight="1">
      <c r="A516" s="12"/>
      <c r="B516" s="210"/>
      <c r="C516" s="211"/>
      <c r="D516" s="212" t="s">
        <v>75</v>
      </c>
      <c r="E516" s="224" t="s">
        <v>260</v>
      </c>
      <c r="F516" s="224" t="s">
        <v>261</v>
      </c>
      <c r="G516" s="211"/>
      <c r="H516" s="211"/>
      <c r="I516" s="214"/>
      <c r="J516" s="225">
        <f>BK516</f>
        <v>0</v>
      </c>
      <c r="K516" s="211"/>
      <c r="L516" s="216"/>
      <c r="M516" s="217"/>
      <c r="N516" s="218"/>
      <c r="O516" s="218"/>
      <c r="P516" s="219">
        <f>SUM(P517:P547)</f>
        <v>0</v>
      </c>
      <c r="Q516" s="218"/>
      <c r="R516" s="219">
        <f>SUM(R517:R547)</f>
        <v>0.13188805000000001</v>
      </c>
      <c r="S516" s="218"/>
      <c r="T516" s="220">
        <f>SUM(T517:T547)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21" t="s">
        <v>85</v>
      </c>
      <c r="AT516" s="222" t="s">
        <v>75</v>
      </c>
      <c r="AU516" s="222" t="s">
        <v>83</v>
      </c>
      <c r="AY516" s="221" t="s">
        <v>158</v>
      </c>
      <c r="BK516" s="223">
        <f>SUM(BK517:BK547)</f>
        <v>0</v>
      </c>
    </row>
    <row r="517" s="2" customFormat="1" ht="24.15" customHeight="1">
      <c r="A517" s="37"/>
      <c r="B517" s="38"/>
      <c r="C517" s="226" t="s">
        <v>1203</v>
      </c>
      <c r="D517" s="226" t="s">
        <v>161</v>
      </c>
      <c r="E517" s="227" t="s">
        <v>263</v>
      </c>
      <c r="F517" s="228" t="s">
        <v>264</v>
      </c>
      <c r="G517" s="229" t="s">
        <v>235</v>
      </c>
      <c r="H517" s="230">
        <v>282.34500000000003</v>
      </c>
      <c r="I517" s="231"/>
      <c r="J517" s="232">
        <f>ROUND(I517*H517,2)</f>
        <v>0</v>
      </c>
      <c r="K517" s="233"/>
      <c r="L517" s="43"/>
      <c r="M517" s="234" t="s">
        <v>1</v>
      </c>
      <c r="N517" s="235" t="s">
        <v>41</v>
      </c>
      <c r="O517" s="90"/>
      <c r="P517" s="236">
        <f>O517*H517</f>
        <v>0</v>
      </c>
      <c r="Q517" s="236">
        <v>0</v>
      </c>
      <c r="R517" s="236">
        <f>Q517*H517</f>
        <v>0</v>
      </c>
      <c r="S517" s="236">
        <v>0</v>
      </c>
      <c r="T517" s="237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8" t="s">
        <v>236</v>
      </c>
      <c r="AT517" s="238" t="s">
        <v>161</v>
      </c>
      <c r="AU517" s="238" t="s">
        <v>85</v>
      </c>
      <c r="AY517" s="16" t="s">
        <v>158</v>
      </c>
      <c r="BE517" s="239">
        <f>IF(N517="základní",J517,0)</f>
        <v>0</v>
      </c>
      <c r="BF517" s="239">
        <f>IF(N517="snížená",J517,0)</f>
        <v>0</v>
      </c>
      <c r="BG517" s="239">
        <f>IF(N517="zákl. přenesená",J517,0)</f>
        <v>0</v>
      </c>
      <c r="BH517" s="239">
        <f>IF(N517="sníž. přenesená",J517,0)</f>
        <v>0</v>
      </c>
      <c r="BI517" s="239">
        <f>IF(N517="nulová",J517,0)</f>
        <v>0</v>
      </c>
      <c r="BJ517" s="16" t="s">
        <v>83</v>
      </c>
      <c r="BK517" s="239">
        <f>ROUND(I517*H517,2)</f>
        <v>0</v>
      </c>
      <c r="BL517" s="16" t="s">
        <v>236</v>
      </c>
      <c r="BM517" s="238" t="s">
        <v>1817</v>
      </c>
    </row>
    <row r="518" s="2" customFormat="1">
      <c r="A518" s="37"/>
      <c r="B518" s="38"/>
      <c r="C518" s="39"/>
      <c r="D518" s="240" t="s">
        <v>167</v>
      </c>
      <c r="E518" s="39"/>
      <c r="F518" s="241" t="s">
        <v>266</v>
      </c>
      <c r="G518" s="39"/>
      <c r="H518" s="39"/>
      <c r="I518" s="242"/>
      <c r="J518" s="39"/>
      <c r="K518" s="39"/>
      <c r="L518" s="43"/>
      <c r="M518" s="243"/>
      <c r="N518" s="244"/>
      <c r="O518" s="90"/>
      <c r="P518" s="90"/>
      <c r="Q518" s="90"/>
      <c r="R518" s="90"/>
      <c r="S518" s="90"/>
      <c r="T518" s="91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167</v>
      </c>
      <c r="AU518" s="16" t="s">
        <v>85</v>
      </c>
    </row>
    <row r="519" s="13" customFormat="1">
      <c r="A519" s="13"/>
      <c r="B519" s="245"/>
      <c r="C519" s="246"/>
      <c r="D519" s="240" t="s">
        <v>169</v>
      </c>
      <c r="E519" s="247" t="s">
        <v>1</v>
      </c>
      <c r="F519" s="248" t="s">
        <v>1818</v>
      </c>
      <c r="G519" s="246"/>
      <c r="H519" s="249">
        <v>47.325000000000003</v>
      </c>
      <c r="I519" s="250"/>
      <c r="J519" s="246"/>
      <c r="K519" s="246"/>
      <c r="L519" s="251"/>
      <c r="M519" s="252"/>
      <c r="N519" s="253"/>
      <c r="O519" s="253"/>
      <c r="P519" s="253"/>
      <c r="Q519" s="253"/>
      <c r="R519" s="253"/>
      <c r="S519" s="253"/>
      <c r="T519" s="25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5" t="s">
        <v>169</v>
      </c>
      <c r="AU519" s="255" t="s">
        <v>85</v>
      </c>
      <c r="AV519" s="13" t="s">
        <v>85</v>
      </c>
      <c r="AW519" s="13" t="s">
        <v>32</v>
      </c>
      <c r="AX519" s="13" t="s">
        <v>76</v>
      </c>
      <c r="AY519" s="255" t="s">
        <v>158</v>
      </c>
    </row>
    <row r="520" s="13" customFormat="1">
      <c r="A520" s="13"/>
      <c r="B520" s="245"/>
      <c r="C520" s="246"/>
      <c r="D520" s="240" t="s">
        <v>169</v>
      </c>
      <c r="E520" s="247" t="s">
        <v>1</v>
      </c>
      <c r="F520" s="248" t="s">
        <v>1819</v>
      </c>
      <c r="G520" s="246"/>
      <c r="H520" s="249">
        <v>55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5" t="s">
        <v>169</v>
      </c>
      <c r="AU520" s="255" t="s">
        <v>85</v>
      </c>
      <c r="AV520" s="13" t="s">
        <v>85</v>
      </c>
      <c r="AW520" s="13" t="s">
        <v>32</v>
      </c>
      <c r="AX520" s="13" t="s">
        <v>76</v>
      </c>
      <c r="AY520" s="255" t="s">
        <v>158</v>
      </c>
    </row>
    <row r="521" s="13" customFormat="1">
      <c r="A521" s="13"/>
      <c r="B521" s="245"/>
      <c r="C521" s="246"/>
      <c r="D521" s="240" t="s">
        <v>169</v>
      </c>
      <c r="E521" s="247" t="s">
        <v>1</v>
      </c>
      <c r="F521" s="248" t="s">
        <v>1820</v>
      </c>
      <c r="G521" s="246"/>
      <c r="H521" s="249">
        <v>38.109999999999999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5" t="s">
        <v>169</v>
      </c>
      <c r="AU521" s="255" t="s">
        <v>85</v>
      </c>
      <c r="AV521" s="13" t="s">
        <v>85</v>
      </c>
      <c r="AW521" s="13" t="s">
        <v>32</v>
      </c>
      <c r="AX521" s="13" t="s">
        <v>76</v>
      </c>
      <c r="AY521" s="255" t="s">
        <v>158</v>
      </c>
    </row>
    <row r="522" s="13" customFormat="1">
      <c r="A522" s="13"/>
      <c r="B522" s="245"/>
      <c r="C522" s="246"/>
      <c r="D522" s="240" t="s">
        <v>169</v>
      </c>
      <c r="E522" s="247" t="s">
        <v>1</v>
      </c>
      <c r="F522" s="248" t="s">
        <v>1821</v>
      </c>
      <c r="G522" s="246"/>
      <c r="H522" s="249">
        <v>25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5" t="s">
        <v>169</v>
      </c>
      <c r="AU522" s="255" t="s">
        <v>85</v>
      </c>
      <c r="AV522" s="13" t="s">
        <v>85</v>
      </c>
      <c r="AW522" s="13" t="s">
        <v>32</v>
      </c>
      <c r="AX522" s="13" t="s">
        <v>76</v>
      </c>
      <c r="AY522" s="255" t="s">
        <v>158</v>
      </c>
    </row>
    <row r="523" s="13" customFormat="1">
      <c r="A523" s="13"/>
      <c r="B523" s="245"/>
      <c r="C523" s="246"/>
      <c r="D523" s="240" t="s">
        <v>169</v>
      </c>
      <c r="E523" s="247" t="s">
        <v>1</v>
      </c>
      <c r="F523" s="248" t="s">
        <v>1822</v>
      </c>
      <c r="G523" s="246"/>
      <c r="H523" s="249">
        <v>74.400000000000006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5" t="s">
        <v>169</v>
      </c>
      <c r="AU523" s="255" t="s">
        <v>85</v>
      </c>
      <c r="AV523" s="13" t="s">
        <v>85</v>
      </c>
      <c r="AW523" s="13" t="s">
        <v>32</v>
      </c>
      <c r="AX523" s="13" t="s">
        <v>76</v>
      </c>
      <c r="AY523" s="255" t="s">
        <v>158</v>
      </c>
    </row>
    <row r="524" s="13" customFormat="1">
      <c r="A524" s="13"/>
      <c r="B524" s="245"/>
      <c r="C524" s="246"/>
      <c r="D524" s="240" t="s">
        <v>169</v>
      </c>
      <c r="E524" s="247" t="s">
        <v>1</v>
      </c>
      <c r="F524" s="248" t="s">
        <v>1823</v>
      </c>
      <c r="G524" s="246"/>
      <c r="H524" s="249">
        <v>65.310000000000002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5" t="s">
        <v>169</v>
      </c>
      <c r="AU524" s="255" t="s">
        <v>85</v>
      </c>
      <c r="AV524" s="13" t="s">
        <v>85</v>
      </c>
      <c r="AW524" s="13" t="s">
        <v>32</v>
      </c>
      <c r="AX524" s="13" t="s">
        <v>76</v>
      </c>
      <c r="AY524" s="255" t="s">
        <v>158</v>
      </c>
    </row>
    <row r="525" s="13" customFormat="1">
      <c r="A525" s="13"/>
      <c r="B525" s="245"/>
      <c r="C525" s="246"/>
      <c r="D525" s="240" t="s">
        <v>169</v>
      </c>
      <c r="E525" s="247" t="s">
        <v>1</v>
      </c>
      <c r="F525" s="248" t="s">
        <v>1824</v>
      </c>
      <c r="G525" s="246"/>
      <c r="H525" s="249">
        <v>-22.800000000000001</v>
      </c>
      <c r="I525" s="250"/>
      <c r="J525" s="246"/>
      <c r="K525" s="246"/>
      <c r="L525" s="251"/>
      <c r="M525" s="252"/>
      <c r="N525" s="253"/>
      <c r="O525" s="253"/>
      <c r="P525" s="253"/>
      <c r="Q525" s="253"/>
      <c r="R525" s="253"/>
      <c r="S525" s="253"/>
      <c r="T525" s="25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5" t="s">
        <v>169</v>
      </c>
      <c r="AU525" s="255" t="s">
        <v>85</v>
      </c>
      <c r="AV525" s="13" t="s">
        <v>85</v>
      </c>
      <c r="AW525" s="13" t="s">
        <v>32</v>
      </c>
      <c r="AX525" s="13" t="s">
        <v>76</v>
      </c>
      <c r="AY525" s="255" t="s">
        <v>158</v>
      </c>
    </row>
    <row r="526" s="14" customFormat="1">
      <c r="A526" s="14"/>
      <c r="B526" s="272"/>
      <c r="C526" s="273"/>
      <c r="D526" s="240" t="s">
        <v>169</v>
      </c>
      <c r="E526" s="274" t="s">
        <v>1</v>
      </c>
      <c r="F526" s="275" t="s">
        <v>1246</v>
      </c>
      <c r="G526" s="273"/>
      <c r="H526" s="276">
        <v>282.34500000000003</v>
      </c>
      <c r="I526" s="277"/>
      <c r="J526" s="273"/>
      <c r="K526" s="273"/>
      <c r="L526" s="278"/>
      <c r="M526" s="279"/>
      <c r="N526" s="280"/>
      <c r="O526" s="280"/>
      <c r="P526" s="280"/>
      <c r="Q526" s="280"/>
      <c r="R526" s="280"/>
      <c r="S526" s="280"/>
      <c r="T526" s="28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82" t="s">
        <v>169</v>
      </c>
      <c r="AU526" s="282" t="s">
        <v>85</v>
      </c>
      <c r="AV526" s="14" t="s">
        <v>165</v>
      </c>
      <c r="AW526" s="14" t="s">
        <v>32</v>
      </c>
      <c r="AX526" s="14" t="s">
        <v>83</v>
      </c>
      <c r="AY526" s="282" t="s">
        <v>158</v>
      </c>
    </row>
    <row r="527" s="2" customFormat="1" ht="24.15" customHeight="1">
      <c r="A527" s="37"/>
      <c r="B527" s="38"/>
      <c r="C527" s="226" t="s">
        <v>1210</v>
      </c>
      <c r="D527" s="226" t="s">
        <v>161</v>
      </c>
      <c r="E527" s="227" t="s">
        <v>274</v>
      </c>
      <c r="F527" s="228" t="s">
        <v>275</v>
      </c>
      <c r="G527" s="229" t="s">
        <v>276</v>
      </c>
      <c r="H527" s="230">
        <v>85</v>
      </c>
      <c r="I527" s="231"/>
      <c r="J527" s="232">
        <f>ROUND(I527*H527,2)</f>
        <v>0</v>
      </c>
      <c r="K527" s="233"/>
      <c r="L527" s="43"/>
      <c r="M527" s="234" t="s">
        <v>1</v>
      </c>
      <c r="N527" s="235" t="s">
        <v>41</v>
      </c>
      <c r="O527" s="90"/>
      <c r="P527" s="236">
        <f>O527*H527</f>
        <v>0</v>
      </c>
      <c r="Q527" s="236">
        <v>0</v>
      </c>
      <c r="R527" s="236">
        <f>Q527*H527</f>
        <v>0</v>
      </c>
      <c r="S527" s="236">
        <v>0</v>
      </c>
      <c r="T527" s="237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38" t="s">
        <v>236</v>
      </c>
      <c r="AT527" s="238" t="s">
        <v>161</v>
      </c>
      <c r="AU527" s="238" t="s">
        <v>85</v>
      </c>
      <c r="AY527" s="16" t="s">
        <v>158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6" t="s">
        <v>83</v>
      </c>
      <c r="BK527" s="239">
        <f>ROUND(I527*H527,2)</f>
        <v>0</v>
      </c>
      <c r="BL527" s="16" t="s">
        <v>236</v>
      </c>
      <c r="BM527" s="238" t="s">
        <v>1825</v>
      </c>
    </row>
    <row r="528" s="2" customFormat="1">
      <c r="A528" s="37"/>
      <c r="B528" s="38"/>
      <c r="C528" s="39"/>
      <c r="D528" s="240" t="s">
        <v>167</v>
      </c>
      <c r="E528" s="39"/>
      <c r="F528" s="241" t="s">
        <v>278</v>
      </c>
      <c r="G528" s="39"/>
      <c r="H528" s="39"/>
      <c r="I528" s="242"/>
      <c r="J528" s="39"/>
      <c r="K528" s="39"/>
      <c r="L528" s="43"/>
      <c r="M528" s="243"/>
      <c r="N528" s="244"/>
      <c r="O528" s="90"/>
      <c r="P528" s="90"/>
      <c r="Q528" s="90"/>
      <c r="R528" s="90"/>
      <c r="S528" s="90"/>
      <c r="T528" s="91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167</v>
      </c>
      <c r="AU528" s="16" t="s">
        <v>85</v>
      </c>
    </row>
    <row r="529" s="2" customFormat="1" ht="24.15" customHeight="1">
      <c r="A529" s="37"/>
      <c r="B529" s="38"/>
      <c r="C529" s="226" t="s">
        <v>1215</v>
      </c>
      <c r="D529" s="226" t="s">
        <v>161</v>
      </c>
      <c r="E529" s="227" t="s">
        <v>279</v>
      </c>
      <c r="F529" s="228" t="s">
        <v>280</v>
      </c>
      <c r="G529" s="229" t="s">
        <v>235</v>
      </c>
      <c r="H529" s="230">
        <v>70</v>
      </c>
      <c r="I529" s="231"/>
      <c r="J529" s="232">
        <f>ROUND(I529*H529,2)</f>
        <v>0</v>
      </c>
      <c r="K529" s="233"/>
      <c r="L529" s="43"/>
      <c r="M529" s="234" t="s">
        <v>1</v>
      </c>
      <c r="N529" s="235" t="s">
        <v>41</v>
      </c>
      <c r="O529" s="90"/>
      <c r="P529" s="236">
        <f>O529*H529</f>
        <v>0</v>
      </c>
      <c r="Q529" s="236">
        <v>0</v>
      </c>
      <c r="R529" s="236">
        <f>Q529*H529</f>
        <v>0</v>
      </c>
      <c r="S529" s="236">
        <v>0</v>
      </c>
      <c r="T529" s="237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38" t="s">
        <v>236</v>
      </c>
      <c r="AT529" s="238" t="s">
        <v>161</v>
      </c>
      <c r="AU529" s="238" t="s">
        <v>85</v>
      </c>
      <c r="AY529" s="16" t="s">
        <v>158</v>
      </c>
      <c r="BE529" s="239">
        <f>IF(N529="základní",J529,0)</f>
        <v>0</v>
      </c>
      <c r="BF529" s="239">
        <f>IF(N529="snížená",J529,0)</f>
        <v>0</v>
      </c>
      <c r="BG529" s="239">
        <f>IF(N529="zákl. přenesená",J529,0)</f>
        <v>0</v>
      </c>
      <c r="BH529" s="239">
        <f>IF(N529="sníž. přenesená",J529,0)</f>
        <v>0</v>
      </c>
      <c r="BI529" s="239">
        <f>IF(N529="nulová",J529,0)</f>
        <v>0</v>
      </c>
      <c r="BJ529" s="16" t="s">
        <v>83</v>
      </c>
      <c r="BK529" s="239">
        <f>ROUND(I529*H529,2)</f>
        <v>0</v>
      </c>
      <c r="BL529" s="16" t="s">
        <v>236</v>
      </c>
      <c r="BM529" s="238" t="s">
        <v>1826</v>
      </c>
    </row>
    <row r="530" s="2" customFormat="1">
      <c r="A530" s="37"/>
      <c r="B530" s="38"/>
      <c r="C530" s="39"/>
      <c r="D530" s="240" t="s">
        <v>167</v>
      </c>
      <c r="E530" s="39"/>
      <c r="F530" s="241" t="s">
        <v>282</v>
      </c>
      <c r="G530" s="39"/>
      <c r="H530" s="39"/>
      <c r="I530" s="242"/>
      <c r="J530" s="39"/>
      <c r="K530" s="39"/>
      <c r="L530" s="43"/>
      <c r="M530" s="243"/>
      <c r="N530" s="244"/>
      <c r="O530" s="90"/>
      <c r="P530" s="90"/>
      <c r="Q530" s="90"/>
      <c r="R530" s="90"/>
      <c r="S530" s="90"/>
      <c r="T530" s="91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6" t="s">
        <v>167</v>
      </c>
      <c r="AU530" s="16" t="s">
        <v>85</v>
      </c>
    </row>
    <row r="531" s="2" customFormat="1" ht="16.5" customHeight="1">
      <c r="A531" s="37"/>
      <c r="B531" s="38"/>
      <c r="C531" s="257" t="s">
        <v>1219</v>
      </c>
      <c r="D531" s="257" t="s">
        <v>249</v>
      </c>
      <c r="E531" s="258" t="s">
        <v>284</v>
      </c>
      <c r="F531" s="259" t="s">
        <v>285</v>
      </c>
      <c r="G531" s="260" t="s">
        <v>235</v>
      </c>
      <c r="H531" s="261">
        <v>73.5</v>
      </c>
      <c r="I531" s="262"/>
      <c r="J531" s="263">
        <f>ROUND(I531*H531,2)</f>
        <v>0</v>
      </c>
      <c r="K531" s="264"/>
      <c r="L531" s="265"/>
      <c r="M531" s="266" t="s">
        <v>1</v>
      </c>
      <c r="N531" s="267" t="s">
        <v>41</v>
      </c>
      <c r="O531" s="90"/>
      <c r="P531" s="236">
        <f>O531*H531</f>
        <v>0</v>
      </c>
      <c r="Q531" s="236">
        <v>0</v>
      </c>
      <c r="R531" s="236">
        <f>Q531*H531</f>
        <v>0</v>
      </c>
      <c r="S531" s="236">
        <v>0</v>
      </c>
      <c r="T531" s="237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38" t="s">
        <v>252</v>
      </c>
      <c r="AT531" s="238" t="s">
        <v>249</v>
      </c>
      <c r="AU531" s="238" t="s">
        <v>85</v>
      </c>
      <c r="AY531" s="16" t="s">
        <v>158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6" t="s">
        <v>83</v>
      </c>
      <c r="BK531" s="239">
        <f>ROUND(I531*H531,2)</f>
        <v>0</v>
      </c>
      <c r="BL531" s="16" t="s">
        <v>236</v>
      </c>
      <c r="BM531" s="238" t="s">
        <v>1827</v>
      </c>
    </row>
    <row r="532" s="2" customFormat="1">
      <c r="A532" s="37"/>
      <c r="B532" s="38"/>
      <c r="C532" s="39"/>
      <c r="D532" s="240" t="s">
        <v>167</v>
      </c>
      <c r="E532" s="39"/>
      <c r="F532" s="241" t="s">
        <v>285</v>
      </c>
      <c r="G532" s="39"/>
      <c r="H532" s="39"/>
      <c r="I532" s="242"/>
      <c r="J532" s="39"/>
      <c r="K532" s="39"/>
      <c r="L532" s="43"/>
      <c r="M532" s="243"/>
      <c r="N532" s="244"/>
      <c r="O532" s="90"/>
      <c r="P532" s="90"/>
      <c r="Q532" s="90"/>
      <c r="R532" s="90"/>
      <c r="S532" s="90"/>
      <c r="T532" s="91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167</v>
      </c>
      <c r="AU532" s="16" t="s">
        <v>85</v>
      </c>
    </row>
    <row r="533" s="13" customFormat="1">
      <c r="A533" s="13"/>
      <c r="B533" s="245"/>
      <c r="C533" s="246"/>
      <c r="D533" s="240" t="s">
        <v>169</v>
      </c>
      <c r="E533" s="246"/>
      <c r="F533" s="248" t="s">
        <v>431</v>
      </c>
      <c r="G533" s="246"/>
      <c r="H533" s="249">
        <v>73.5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5" t="s">
        <v>169</v>
      </c>
      <c r="AU533" s="255" t="s">
        <v>85</v>
      </c>
      <c r="AV533" s="13" t="s">
        <v>85</v>
      </c>
      <c r="AW533" s="13" t="s">
        <v>4</v>
      </c>
      <c r="AX533" s="13" t="s">
        <v>83</v>
      </c>
      <c r="AY533" s="255" t="s">
        <v>158</v>
      </c>
    </row>
    <row r="534" s="2" customFormat="1" ht="24.15" customHeight="1">
      <c r="A534" s="37"/>
      <c r="B534" s="38"/>
      <c r="C534" s="226" t="s">
        <v>1223</v>
      </c>
      <c r="D534" s="226" t="s">
        <v>161</v>
      </c>
      <c r="E534" s="227" t="s">
        <v>289</v>
      </c>
      <c r="F534" s="228" t="s">
        <v>290</v>
      </c>
      <c r="G534" s="229" t="s">
        <v>235</v>
      </c>
      <c r="H534" s="230">
        <v>282.34500000000003</v>
      </c>
      <c r="I534" s="231"/>
      <c r="J534" s="232">
        <f>ROUND(I534*H534,2)</f>
        <v>0</v>
      </c>
      <c r="K534" s="233"/>
      <c r="L534" s="43"/>
      <c r="M534" s="234" t="s">
        <v>1</v>
      </c>
      <c r="N534" s="235" t="s">
        <v>41</v>
      </c>
      <c r="O534" s="90"/>
      <c r="P534" s="236">
        <f>O534*H534</f>
        <v>0</v>
      </c>
      <c r="Q534" s="236">
        <v>0.00029</v>
      </c>
      <c r="R534" s="236">
        <f>Q534*H534</f>
        <v>0.08188005000000001</v>
      </c>
      <c r="S534" s="236">
        <v>0</v>
      </c>
      <c r="T534" s="237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8" t="s">
        <v>236</v>
      </c>
      <c r="AT534" s="238" t="s">
        <v>161</v>
      </c>
      <c r="AU534" s="238" t="s">
        <v>85</v>
      </c>
      <c r="AY534" s="16" t="s">
        <v>158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6" t="s">
        <v>83</v>
      </c>
      <c r="BK534" s="239">
        <f>ROUND(I534*H534,2)</f>
        <v>0</v>
      </c>
      <c r="BL534" s="16" t="s">
        <v>236</v>
      </c>
      <c r="BM534" s="238" t="s">
        <v>1828</v>
      </c>
    </row>
    <row r="535" s="2" customFormat="1">
      <c r="A535" s="37"/>
      <c r="B535" s="38"/>
      <c r="C535" s="39"/>
      <c r="D535" s="240" t="s">
        <v>167</v>
      </c>
      <c r="E535" s="39"/>
      <c r="F535" s="241" t="s">
        <v>292</v>
      </c>
      <c r="G535" s="39"/>
      <c r="H535" s="39"/>
      <c r="I535" s="242"/>
      <c r="J535" s="39"/>
      <c r="K535" s="39"/>
      <c r="L535" s="43"/>
      <c r="M535" s="243"/>
      <c r="N535" s="244"/>
      <c r="O535" s="90"/>
      <c r="P535" s="90"/>
      <c r="Q535" s="90"/>
      <c r="R535" s="90"/>
      <c r="S535" s="90"/>
      <c r="T535" s="91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167</v>
      </c>
      <c r="AU535" s="16" t="s">
        <v>85</v>
      </c>
    </row>
    <row r="536" s="13" customFormat="1">
      <c r="A536" s="13"/>
      <c r="B536" s="245"/>
      <c r="C536" s="246"/>
      <c r="D536" s="240" t="s">
        <v>169</v>
      </c>
      <c r="E536" s="247" t="s">
        <v>1</v>
      </c>
      <c r="F536" s="248" t="s">
        <v>1818</v>
      </c>
      <c r="G536" s="246"/>
      <c r="H536" s="249">
        <v>47.325000000000003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5" t="s">
        <v>169</v>
      </c>
      <c r="AU536" s="255" t="s">
        <v>85</v>
      </c>
      <c r="AV536" s="13" t="s">
        <v>85</v>
      </c>
      <c r="AW536" s="13" t="s">
        <v>32</v>
      </c>
      <c r="AX536" s="13" t="s">
        <v>76</v>
      </c>
      <c r="AY536" s="255" t="s">
        <v>158</v>
      </c>
    </row>
    <row r="537" s="13" customFormat="1">
      <c r="A537" s="13"/>
      <c r="B537" s="245"/>
      <c r="C537" s="246"/>
      <c r="D537" s="240" t="s">
        <v>169</v>
      </c>
      <c r="E537" s="247" t="s">
        <v>1</v>
      </c>
      <c r="F537" s="248" t="s">
        <v>1819</v>
      </c>
      <c r="G537" s="246"/>
      <c r="H537" s="249">
        <v>55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5" t="s">
        <v>169</v>
      </c>
      <c r="AU537" s="255" t="s">
        <v>85</v>
      </c>
      <c r="AV537" s="13" t="s">
        <v>85</v>
      </c>
      <c r="AW537" s="13" t="s">
        <v>32</v>
      </c>
      <c r="AX537" s="13" t="s">
        <v>76</v>
      </c>
      <c r="AY537" s="255" t="s">
        <v>158</v>
      </c>
    </row>
    <row r="538" s="13" customFormat="1">
      <c r="A538" s="13"/>
      <c r="B538" s="245"/>
      <c r="C538" s="246"/>
      <c r="D538" s="240" t="s">
        <v>169</v>
      </c>
      <c r="E538" s="247" t="s">
        <v>1</v>
      </c>
      <c r="F538" s="248" t="s">
        <v>1820</v>
      </c>
      <c r="G538" s="246"/>
      <c r="H538" s="249">
        <v>38.109999999999999</v>
      </c>
      <c r="I538" s="250"/>
      <c r="J538" s="246"/>
      <c r="K538" s="246"/>
      <c r="L538" s="251"/>
      <c r="M538" s="252"/>
      <c r="N538" s="253"/>
      <c r="O538" s="253"/>
      <c r="P538" s="253"/>
      <c r="Q538" s="253"/>
      <c r="R538" s="253"/>
      <c r="S538" s="253"/>
      <c r="T538" s="25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5" t="s">
        <v>169</v>
      </c>
      <c r="AU538" s="255" t="s">
        <v>85</v>
      </c>
      <c r="AV538" s="13" t="s">
        <v>85</v>
      </c>
      <c r="AW538" s="13" t="s">
        <v>32</v>
      </c>
      <c r="AX538" s="13" t="s">
        <v>76</v>
      </c>
      <c r="AY538" s="255" t="s">
        <v>158</v>
      </c>
    </row>
    <row r="539" s="13" customFormat="1">
      <c r="A539" s="13"/>
      <c r="B539" s="245"/>
      <c r="C539" s="246"/>
      <c r="D539" s="240" t="s">
        <v>169</v>
      </c>
      <c r="E539" s="247" t="s">
        <v>1</v>
      </c>
      <c r="F539" s="248" t="s">
        <v>1821</v>
      </c>
      <c r="G539" s="246"/>
      <c r="H539" s="249">
        <v>25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5" t="s">
        <v>169</v>
      </c>
      <c r="AU539" s="255" t="s">
        <v>85</v>
      </c>
      <c r="AV539" s="13" t="s">
        <v>85</v>
      </c>
      <c r="AW539" s="13" t="s">
        <v>32</v>
      </c>
      <c r="AX539" s="13" t="s">
        <v>76</v>
      </c>
      <c r="AY539" s="255" t="s">
        <v>158</v>
      </c>
    </row>
    <row r="540" s="13" customFormat="1">
      <c r="A540" s="13"/>
      <c r="B540" s="245"/>
      <c r="C540" s="246"/>
      <c r="D540" s="240" t="s">
        <v>169</v>
      </c>
      <c r="E540" s="247" t="s">
        <v>1</v>
      </c>
      <c r="F540" s="248" t="s">
        <v>1822</v>
      </c>
      <c r="G540" s="246"/>
      <c r="H540" s="249">
        <v>74.400000000000006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5" t="s">
        <v>169</v>
      </c>
      <c r="AU540" s="255" t="s">
        <v>85</v>
      </c>
      <c r="AV540" s="13" t="s">
        <v>85</v>
      </c>
      <c r="AW540" s="13" t="s">
        <v>32</v>
      </c>
      <c r="AX540" s="13" t="s">
        <v>76</v>
      </c>
      <c r="AY540" s="255" t="s">
        <v>158</v>
      </c>
    </row>
    <row r="541" s="13" customFormat="1">
      <c r="A541" s="13"/>
      <c r="B541" s="245"/>
      <c r="C541" s="246"/>
      <c r="D541" s="240" t="s">
        <v>169</v>
      </c>
      <c r="E541" s="247" t="s">
        <v>1</v>
      </c>
      <c r="F541" s="248" t="s">
        <v>1823</v>
      </c>
      <c r="G541" s="246"/>
      <c r="H541" s="249">
        <v>65.310000000000002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5" t="s">
        <v>169</v>
      </c>
      <c r="AU541" s="255" t="s">
        <v>85</v>
      </c>
      <c r="AV541" s="13" t="s">
        <v>85</v>
      </c>
      <c r="AW541" s="13" t="s">
        <v>32</v>
      </c>
      <c r="AX541" s="13" t="s">
        <v>76</v>
      </c>
      <c r="AY541" s="255" t="s">
        <v>158</v>
      </c>
    </row>
    <row r="542" s="13" customFormat="1">
      <c r="A542" s="13"/>
      <c r="B542" s="245"/>
      <c r="C542" s="246"/>
      <c r="D542" s="240" t="s">
        <v>169</v>
      </c>
      <c r="E542" s="247" t="s">
        <v>1</v>
      </c>
      <c r="F542" s="248" t="s">
        <v>1824</v>
      </c>
      <c r="G542" s="246"/>
      <c r="H542" s="249">
        <v>-22.800000000000001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5" t="s">
        <v>169</v>
      </c>
      <c r="AU542" s="255" t="s">
        <v>85</v>
      </c>
      <c r="AV542" s="13" t="s">
        <v>85</v>
      </c>
      <c r="AW542" s="13" t="s">
        <v>32</v>
      </c>
      <c r="AX542" s="13" t="s">
        <v>76</v>
      </c>
      <c r="AY542" s="255" t="s">
        <v>158</v>
      </c>
    </row>
    <row r="543" s="14" customFormat="1">
      <c r="A543" s="14"/>
      <c r="B543" s="272"/>
      <c r="C543" s="273"/>
      <c r="D543" s="240" t="s">
        <v>169</v>
      </c>
      <c r="E543" s="274" t="s">
        <v>1</v>
      </c>
      <c r="F543" s="275" t="s">
        <v>1246</v>
      </c>
      <c r="G543" s="273"/>
      <c r="H543" s="276">
        <v>282.34500000000003</v>
      </c>
      <c r="I543" s="277"/>
      <c r="J543" s="273"/>
      <c r="K543" s="273"/>
      <c r="L543" s="278"/>
      <c r="M543" s="279"/>
      <c r="N543" s="280"/>
      <c r="O543" s="280"/>
      <c r="P543" s="280"/>
      <c r="Q543" s="280"/>
      <c r="R543" s="280"/>
      <c r="S543" s="280"/>
      <c r="T543" s="28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82" t="s">
        <v>169</v>
      </c>
      <c r="AU543" s="282" t="s">
        <v>85</v>
      </c>
      <c r="AV543" s="14" t="s">
        <v>165</v>
      </c>
      <c r="AW543" s="14" t="s">
        <v>32</v>
      </c>
      <c r="AX543" s="14" t="s">
        <v>83</v>
      </c>
      <c r="AY543" s="282" t="s">
        <v>158</v>
      </c>
    </row>
    <row r="544" s="2" customFormat="1" ht="24.15" customHeight="1">
      <c r="A544" s="37"/>
      <c r="B544" s="38"/>
      <c r="C544" s="226" t="s">
        <v>1829</v>
      </c>
      <c r="D544" s="226" t="s">
        <v>161</v>
      </c>
      <c r="E544" s="227" t="s">
        <v>1830</v>
      </c>
      <c r="F544" s="228" t="s">
        <v>1831</v>
      </c>
      <c r="G544" s="229" t="s">
        <v>235</v>
      </c>
      <c r="H544" s="230">
        <v>5.5999999999999996</v>
      </c>
      <c r="I544" s="231"/>
      <c r="J544" s="232">
        <f>ROUND(I544*H544,2)</f>
        <v>0</v>
      </c>
      <c r="K544" s="233"/>
      <c r="L544" s="43"/>
      <c r="M544" s="234" t="s">
        <v>1</v>
      </c>
      <c r="N544" s="235" t="s">
        <v>41</v>
      </c>
      <c r="O544" s="90"/>
      <c r="P544" s="236">
        <f>O544*H544</f>
        <v>0</v>
      </c>
      <c r="Q544" s="236">
        <v>0.0089300000000000004</v>
      </c>
      <c r="R544" s="236">
        <f>Q544*H544</f>
        <v>0.050007999999999997</v>
      </c>
      <c r="S544" s="236">
        <v>0</v>
      </c>
      <c r="T544" s="237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38" t="s">
        <v>236</v>
      </c>
      <c r="AT544" s="238" t="s">
        <v>161</v>
      </c>
      <c r="AU544" s="238" t="s">
        <v>85</v>
      </c>
      <c r="AY544" s="16" t="s">
        <v>158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6" t="s">
        <v>83</v>
      </c>
      <c r="BK544" s="239">
        <f>ROUND(I544*H544,2)</f>
        <v>0</v>
      </c>
      <c r="BL544" s="16" t="s">
        <v>236</v>
      </c>
      <c r="BM544" s="238" t="s">
        <v>1832</v>
      </c>
    </row>
    <row r="545" s="2" customFormat="1">
      <c r="A545" s="37"/>
      <c r="B545" s="38"/>
      <c r="C545" s="39"/>
      <c r="D545" s="240" t="s">
        <v>167</v>
      </c>
      <c r="E545" s="39"/>
      <c r="F545" s="241" t="s">
        <v>1833</v>
      </c>
      <c r="G545" s="39"/>
      <c r="H545" s="39"/>
      <c r="I545" s="242"/>
      <c r="J545" s="39"/>
      <c r="K545" s="39"/>
      <c r="L545" s="43"/>
      <c r="M545" s="243"/>
      <c r="N545" s="244"/>
      <c r="O545" s="90"/>
      <c r="P545" s="90"/>
      <c r="Q545" s="90"/>
      <c r="R545" s="90"/>
      <c r="S545" s="90"/>
      <c r="T545" s="91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16" t="s">
        <v>167</v>
      </c>
      <c r="AU545" s="16" t="s">
        <v>85</v>
      </c>
    </row>
    <row r="546" s="2" customFormat="1">
      <c r="A546" s="37"/>
      <c r="B546" s="38"/>
      <c r="C546" s="39"/>
      <c r="D546" s="240" t="s">
        <v>239</v>
      </c>
      <c r="E546" s="39"/>
      <c r="F546" s="256" t="s">
        <v>1834</v>
      </c>
      <c r="G546" s="39"/>
      <c r="H546" s="39"/>
      <c r="I546" s="242"/>
      <c r="J546" s="39"/>
      <c r="K546" s="39"/>
      <c r="L546" s="43"/>
      <c r="M546" s="243"/>
      <c r="N546" s="244"/>
      <c r="O546" s="90"/>
      <c r="P546" s="90"/>
      <c r="Q546" s="90"/>
      <c r="R546" s="90"/>
      <c r="S546" s="90"/>
      <c r="T546" s="91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6" t="s">
        <v>239</v>
      </c>
      <c r="AU546" s="16" t="s">
        <v>85</v>
      </c>
    </row>
    <row r="547" s="13" customFormat="1">
      <c r="A547" s="13"/>
      <c r="B547" s="245"/>
      <c r="C547" s="246"/>
      <c r="D547" s="240" t="s">
        <v>169</v>
      </c>
      <c r="E547" s="247" t="s">
        <v>1</v>
      </c>
      <c r="F547" s="248" t="s">
        <v>1835</v>
      </c>
      <c r="G547" s="246"/>
      <c r="H547" s="249">
        <v>5.5999999999999996</v>
      </c>
      <c r="I547" s="250"/>
      <c r="J547" s="246"/>
      <c r="K547" s="246"/>
      <c r="L547" s="251"/>
      <c r="M547" s="283"/>
      <c r="N547" s="284"/>
      <c r="O547" s="284"/>
      <c r="P547" s="284"/>
      <c r="Q547" s="284"/>
      <c r="R547" s="284"/>
      <c r="S547" s="284"/>
      <c r="T547" s="28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5" t="s">
        <v>169</v>
      </c>
      <c r="AU547" s="255" t="s">
        <v>85</v>
      </c>
      <c r="AV547" s="13" t="s">
        <v>85</v>
      </c>
      <c r="AW547" s="13" t="s">
        <v>32</v>
      </c>
      <c r="AX547" s="13" t="s">
        <v>83</v>
      </c>
      <c r="AY547" s="255" t="s">
        <v>158</v>
      </c>
    </row>
    <row r="548" s="2" customFormat="1" ht="6.96" customHeight="1">
      <c r="A548" s="37"/>
      <c r="B548" s="65"/>
      <c r="C548" s="66"/>
      <c r="D548" s="66"/>
      <c r="E548" s="66"/>
      <c r="F548" s="66"/>
      <c r="G548" s="66"/>
      <c r="H548" s="66"/>
      <c r="I548" s="66"/>
      <c r="J548" s="66"/>
      <c r="K548" s="66"/>
      <c r="L548" s="43"/>
      <c r="M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</row>
  </sheetData>
  <sheetProtection sheet="1" autoFilter="0" formatColumns="0" formatRows="0" objects="1" scenarios="1" spinCount="100000" saltValue="H+ovA3OsUJaRj3AIwoZZxIDluS+yPVv41Iz+PP9limt2NCB2Dmw2AZR15t7ARJLwR6zUoXjI9OJL6oZECb1deg==" hashValue="TRk1H82bvielOkeolyr4ycpTsTrEiu8ntkMiV3pupjMVoTY5Qv9gWvpLVcheoupksnCRa5ebTF/D4XxMZfsSgg==" algorithmName="SHA-512" password="CC4E"/>
  <autoFilter ref="C137:K5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1" customFormat="1" ht="12" customHeight="1">
      <c r="B8" s="19"/>
      <c r="D8" s="149" t="s">
        <v>125</v>
      </c>
      <c r="L8" s="19"/>
    </row>
    <row r="9" hidden="1" s="2" customFormat="1" ht="16.5" customHeight="1">
      <c r="A9" s="37"/>
      <c r="B9" s="43"/>
      <c r="C9" s="37"/>
      <c r="D9" s="37"/>
      <c r="E9" s="150" t="s">
        <v>1227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1836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ROUND((SUM(BE125:BE382)),  2)</f>
        <v>0</v>
      </c>
      <c r="G35" s="37"/>
      <c r="H35" s="37"/>
      <c r="I35" s="163">
        <v>0.20999999999999999</v>
      </c>
      <c r="J35" s="162">
        <f>ROUND(((SUM(BE125:BE382))*I35),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ROUND((SUM(BF125:BF382)),  2)</f>
        <v>0</v>
      </c>
      <c r="G36" s="37"/>
      <c r="H36" s="37"/>
      <c r="I36" s="163">
        <v>0.14999999999999999</v>
      </c>
      <c r="J36" s="162">
        <f>ROUND(((SUM(BF125:BF382))*I36),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ROUND((SUM(BG125:BG382)),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ROUND((SUM(BH125:BH382)),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ROUND((SUM(BI125:BI382)),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1227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02 - 2 - gymnázium a školní jídelna - EI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Dačice</v>
      </c>
      <c r="G91" s="39"/>
      <c r="H91" s="39"/>
      <c r="I91" s="31" t="s">
        <v>22</v>
      </c>
      <c r="J91" s="78" t="str">
        <f>IF(J14="","",J14)</f>
        <v>31. 1. 2023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Dačice</v>
      </c>
      <c r="G93" s="39"/>
      <c r="H93" s="39"/>
      <c r="I93" s="31" t="s">
        <v>30</v>
      </c>
      <c r="J93" s="35" t="str">
        <f>E23</f>
        <v>Karel Mandelík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294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295</v>
      </c>
      <c r="E100" s="190"/>
      <c r="F100" s="190"/>
      <c r="G100" s="190"/>
      <c r="H100" s="190"/>
      <c r="I100" s="190"/>
      <c r="J100" s="191">
        <f>J139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739</v>
      </c>
      <c r="E101" s="190"/>
      <c r="F101" s="190"/>
      <c r="G101" s="190"/>
      <c r="H101" s="190"/>
      <c r="I101" s="190"/>
      <c r="J101" s="191">
        <f>J151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296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297</v>
      </c>
      <c r="E103" s="195"/>
      <c r="F103" s="195"/>
      <c r="G103" s="195"/>
      <c r="H103" s="195"/>
      <c r="I103" s="195"/>
      <c r="J103" s="196">
        <f>J369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143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Vytápění ZŠ B. Němcové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125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1227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SO 02 - 2 - gymnázium a školní jídelna - EI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>Dačice</v>
      </c>
      <c r="G119" s="39"/>
      <c r="H119" s="39"/>
      <c r="I119" s="31" t="s">
        <v>22</v>
      </c>
      <c r="J119" s="78" t="str">
        <f>IF(J14="","",J14)</f>
        <v>31. 1. 2023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>Město Dačice</v>
      </c>
      <c r="G121" s="39"/>
      <c r="H121" s="39"/>
      <c r="I121" s="31" t="s">
        <v>30</v>
      </c>
      <c r="J121" s="35" t="str">
        <f>E23</f>
        <v>Karel Mandelík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IF(E20="","",E20)</f>
        <v>Vyplň údaj</v>
      </c>
      <c r="G122" s="39"/>
      <c r="H122" s="39"/>
      <c r="I122" s="31" t="s">
        <v>33</v>
      </c>
      <c r="J122" s="35" t="str">
        <f>E26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144</v>
      </c>
      <c r="D124" s="201" t="s">
        <v>61</v>
      </c>
      <c r="E124" s="201" t="s">
        <v>57</v>
      </c>
      <c r="F124" s="201" t="s">
        <v>58</v>
      </c>
      <c r="G124" s="201" t="s">
        <v>145</v>
      </c>
      <c r="H124" s="201" t="s">
        <v>146</v>
      </c>
      <c r="I124" s="201" t="s">
        <v>147</v>
      </c>
      <c r="J124" s="202" t="s">
        <v>131</v>
      </c>
      <c r="K124" s="203" t="s">
        <v>148</v>
      </c>
      <c r="L124" s="204"/>
      <c r="M124" s="99" t="s">
        <v>1</v>
      </c>
      <c r="N124" s="100" t="s">
        <v>40</v>
      </c>
      <c r="O124" s="100" t="s">
        <v>149</v>
      </c>
      <c r="P124" s="100" t="s">
        <v>150</v>
      </c>
      <c r="Q124" s="100" t="s">
        <v>151</v>
      </c>
      <c r="R124" s="100" t="s">
        <v>152</v>
      </c>
      <c r="S124" s="100" t="s">
        <v>153</v>
      </c>
      <c r="T124" s="101" t="s">
        <v>154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155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P126+P139+P151</f>
        <v>0</v>
      </c>
      <c r="Q125" s="103"/>
      <c r="R125" s="207">
        <f>R126+R139+R151</f>
        <v>0.15747800000000004</v>
      </c>
      <c r="S125" s="103"/>
      <c r="T125" s="208">
        <f>T126+T139+T151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133</v>
      </c>
      <c r="BK125" s="209">
        <f>BK126+BK139+BK151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298</v>
      </c>
      <c r="F126" s="213" t="s">
        <v>299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SUM(P127:P138)</f>
        <v>0</v>
      </c>
      <c r="Q126" s="218"/>
      <c r="R126" s="219">
        <f>SUM(R127:R138)</f>
        <v>0</v>
      </c>
      <c r="S126" s="218"/>
      <c r="T126" s="220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76</v>
      </c>
      <c r="AY126" s="221" t="s">
        <v>158</v>
      </c>
      <c r="BK126" s="223">
        <f>SUM(BK127:BK138)</f>
        <v>0</v>
      </c>
    </row>
    <row r="127" s="2" customFormat="1" ht="33" customHeight="1">
      <c r="A127" s="37"/>
      <c r="B127" s="38"/>
      <c r="C127" s="226" t="s">
        <v>83</v>
      </c>
      <c r="D127" s="226" t="s">
        <v>161</v>
      </c>
      <c r="E127" s="227" t="s">
        <v>300</v>
      </c>
      <c r="F127" s="228" t="s">
        <v>1837</v>
      </c>
      <c r="G127" s="229" t="s">
        <v>302</v>
      </c>
      <c r="H127" s="230">
        <v>1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41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236</v>
      </c>
      <c r="AT127" s="238" t="s">
        <v>161</v>
      </c>
      <c r="AU127" s="238" t="s">
        <v>83</v>
      </c>
      <c r="AY127" s="16" t="s">
        <v>158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83</v>
      </c>
      <c r="BK127" s="239">
        <f>ROUND(I127*H127,2)</f>
        <v>0</v>
      </c>
      <c r="BL127" s="16" t="s">
        <v>236</v>
      </c>
      <c r="BM127" s="238" t="s">
        <v>1838</v>
      </c>
    </row>
    <row r="128" s="2" customFormat="1">
      <c r="A128" s="37"/>
      <c r="B128" s="38"/>
      <c r="C128" s="39"/>
      <c r="D128" s="240" t="s">
        <v>167</v>
      </c>
      <c r="E128" s="39"/>
      <c r="F128" s="241" t="s">
        <v>301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83</v>
      </c>
    </row>
    <row r="129" s="2" customFormat="1" ht="24.15" customHeight="1">
      <c r="A129" s="37"/>
      <c r="B129" s="38"/>
      <c r="C129" s="226" t="s">
        <v>85</v>
      </c>
      <c r="D129" s="226" t="s">
        <v>161</v>
      </c>
      <c r="E129" s="227" t="s">
        <v>304</v>
      </c>
      <c r="F129" s="228" t="s">
        <v>1839</v>
      </c>
      <c r="G129" s="229" t="s">
        <v>302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236</v>
      </c>
      <c r="AT129" s="238" t="s">
        <v>161</v>
      </c>
      <c r="AU129" s="238" t="s">
        <v>83</v>
      </c>
      <c r="AY129" s="16" t="s">
        <v>158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83</v>
      </c>
      <c r="BK129" s="239">
        <f>ROUND(I129*H129,2)</f>
        <v>0</v>
      </c>
      <c r="BL129" s="16" t="s">
        <v>236</v>
      </c>
      <c r="BM129" s="238" t="s">
        <v>1840</v>
      </c>
    </row>
    <row r="130" s="2" customFormat="1">
      <c r="A130" s="37"/>
      <c r="B130" s="38"/>
      <c r="C130" s="39"/>
      <c r="D130" s="240" t="s">
        <v>167</v>
      </c>
      <c r="E130" s="39"/>
      <c r="F130" s="241" t="s">
        <v>305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83</v>
      </c>
    </row>
    <row r="131" s="2" customFormat="1" ht="24.15" customHeight="1">
      <c r="A131" s="37"/>
      <c r="B131" s="38"/>
      <c r="C131" s="226" t="s">
        <v>177</v>
      </c>
      <c r="D131" s="226" t="s">
        <v>161</v>
      </c>
      <c r="E131" s="227" t="s">
        <v>307</v>
      </c>
      <c r="F131" s="228" t="s">
        <v>1841</v>
      </c>
      <c r="G131" s="229" t="s">
        <v>302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236</v>
      </c>
      <c r="AT131" s="238" t="s">
        <v>161</v>
      </c>
      <c r="AU131" s="238" t="s">
        <v>83</v>
      </c>
      <c r="AY131" s="16" t="s">
        <v>158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236</v>
      </c>
      <c r="BM131" s="238" t="s">
        <v>1842</v>
      </c>
    </row>
    <row r="132" s="2" customFormat="1">
      <c r="A132" s="37"/>
      <c r="B132" s="38"/>
      <c r="C132" s="39"/>
      <c r="D132" s="240" t="s">
        <v>167</v>
      </c>
      <c r="E132" s="39"/>
      <c r="F132" s="241" t="s">
        <v>308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83</v>
      </c>
    </row>
    <row r="133" s="2" customFormat="1" ht="16.5" customHeight="1">
      <c r="A133" s="37"/>
      <c r="B133" s="38"/>
      <c r="C133" s="226" t="s">
        <v>165</v>
      </c>
      <c r="D133" s="226" t="s">
        <v>161</v>
      </c>
      <c r="E133" s="227" t="s">
        <v>310</v>
      </c>
      <c r="F133" s="228" t="s">
        <v>1843</v>
      </c>
      <c r="G133" s="229" t="s">
        <v>302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236</v>
      </c>
      <c r="AT133" s="238" t="s">
        <v>161</v>
      </c>
      <c r="AU133" s="238" t="s">
        <v>83</v>
      </c>
      <c r="AY133" s="16" t="s">
        <v>158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83</v>
      </c>
      <c r="BK133" s="239">
        <f>ROUND(I133*H133,2)</f>
        <v>0</v>
      </c>
      <c r="BL133" s="16" t="s">
        <v>236</v>
      </c>
      <c r="BM133" s="238" t="s">
        <v>1844</v>
      </c>
    </row>
    <row r="134" s="2" customFormat="1">
      <c r="A134" s="37"/>
      <c r="B134" s="38"/>
      <c r="C134" s="39"/>
      <c r="D134" s="240" t="s">
        <v>167</v>
      </c>
      <c r="E134" s="39"/>
      <c r="F134" s="241" t="s">
        <v>311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83</v>
      </c>
    </row>
    <row r="135" s="2" customFormat="1" ht="21.75" customHeight="1">
      <c r="A135" s="37"/>
      <c r="B135" s="38"/>
      <c r="C135" s="226" t="s">
        <v>189</v>
      </c>
      <c r="D135" s="226" t="s">
        <v>161</v>
      </c>
      <c r="E135" s="227" t="s">
        <v>313</v>
      </c>
      <c r="F135" s="228" t="s">
        <v>1845</v>
      </c>
      <c r="G135" s="229" t="s">
        <v>302</v>
      </c>
      <c r="H135" s="230">
        <v>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236</v>
      </c>
      <c r="AT135" s="238" t="s">
        <v>161</v>
      </c>
      <c r="AU135" s="238" t="s">
        <v>83</v>
      </c>
      <c r="AY135" s="16" t="s">
        <v>158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236</v>
      </c>
      <c r="BM135" s="238" t="s">
        <v>1846</v>
      </c>
    </row>
    <row r="136" s="2" customFormat="1">
      <c r="A136" s="37"/>
      <c r="B136" s="38"/>
      <c r="C136" s="39"/>
      <c r="D136" s="240" t="s">
        <v>167</v>
      </c>
      <c r="E136" s="39"/>
      <c r="F136" s="241" t="s">
        <v>314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83</v>
      </c>
    </row>
    <row r="137" s="2" customFormat="1" ht="24.15" customHeight="1">
      <c r="A137" s="37"/>
      <c r="B137" s="38"/>
      <c r="C137" s="226" t="s">
        <v>159</v>
      </c>
      <c r="D137" s="226" t="s">
        <v>161</v>
      </c>
      <c r="E137" s="227" t="s">
        <v>316</v>
      </c>
      <c r="F137" s="228" t="s">
        <v>1847</v>
      </c>
      <c r="G137" s="229" t="s">
        <v>302</v>
      </c>
      <c r="H137" s="230">
        <v>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236</v>
      </c>
      <c r="AT137" s="238" t="s">
        <v>161</v>
      </c>
      <c r="AU137" s="238" t="s">
        <v>83</v>
      </c>
      <c r="AY137" s="16" t="s">
        <v>158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236</v>
      </c>
      <c r="BM137" s="238" t="s">
        <v>1848</v>
      </c>
    </row>
    <row r="138" s="2" customFormat="1">
      <c r="A138" s="37"/>
      <c r="B138" s="38"/>
      <c r="C138" s="39"/>
      <c r="D138" s="240" t="s">
        <v>167</v>
      </c>
      <c r="E138" s="39"/>
      <c r="F138" s="241" t="s">
        <v>317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83</v>
      </c>
    </row>
    <row r="139" s="12" customFormat="1" ht="25.92" customHeight="1">
      <c r="A139" s="12"/>
      <c r="B139" s="210"/>
      <c r="C139" s="211"/>
      <c r="D139" s="212" t="s">
        <v>75</v>
      </c>
      <c r="E139" s="213" t="s">
        <v>319</v>
      </c>
      <c r="F139" s="213" t="s">
        <v>320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SUM(P140:P150)</f>
        <v>0</v>
      </c>
      <c r="Q139" s="218"/>
      <c r="R139" s="219">
        <f>SUM(R140:R150)</f>
        <v>0</v>
      </c>
      <c r="S139" s="218"/>
      <c r="T139" s="220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75</v>
      </c>
      <c r="AU139" s="222" t="s">
        <v>76</v>
      </c>
      <c r="AY139" s="221" t="s">
        <v>158</v>
      </c>
      <c r="BK139" s="223">
        <f>SUM(BK140:BK150)</f>
        <v>0</v>
      </c>
    </row>
    <row r="140" s="2" customFormat="1" ht="16.5" customHeight="1">
      <c r="A140" s="37"/>
      <c r="B140" s="38"/>
      <c r="C140" s="226" t="s">
        <v>196</v>
      </c>
      <c r="D140" s="226" t="s">
        <v>161</v>
      </c>
      <c r="E140" s="227" t="s">
        <v>321</v>
      </c>
      <c r="F140" s="228" t="s">
        <v>325</v>
      </c>
      <c r="G140" s="229" t="s">
        <v>323</v>
      </c>
      <c r="H140" s="230">
        <v>10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165</v>
      </c>
      <c r="AT140" s="238" t="s">
        <v>161</v>
      </c>
      <c r="AU140" s="238" t="s">
        <v>83</v>
      </c>
      <c r="AY140" s="16" t="s">
        <v>158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165</v>
      </c>
      <c r="BM140" s="238" t="s">
        <v>1849</v>
      </c>
    </row>
    <row r="141" s="2" customFormat="1">
      <c r="A141" s="37"/>
      <c r="B141" s="38"/>
      <c r="C141" s="39"/>
      <c r="D141" s="240" t="s">
        <v>167</v>
      </c>
      <c r="E141" s="39"/>
      <c r="F141" s="241" t="s">
        <v>325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167</v>
      </c>
      <c r="AU141" s="16" t="s">
        <v>83</v>
      </c>
    </row>
    <row r="142" s="2" customFormat="1">
      <c r="A142" s="37"/>
      <c r="B142" s="38"/>
      <c r="C142" s="39"/>
      <c r="D142" s="240" t="s">
        <v>239</v>
      </c>
      <c r="E142" s="39"/>
      <c r="F142" s="256" t="s">
        <v>326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239</v>
      </c>
      <c r="AU142" s="16" t="s">
        <v>83</v>
      </c>
    </row>
    <row r="143" s="2" customFormat="1" ht="16.5" customHeight="1">
      <c r="A143" s="37"/>
      <c r="B143" s="38"/>
      <c r="C143" s="226" t="s">
        <v>201</v>
      </c>
      <c r="D143" s="226" t="s">
        <v>161</v>
      </c>
      <c r="E143" s="227" t="s">
        <v>327</v>
      </c>
      <c r="F143" s="228" t="s">
        <v>330</v>
      </c>
      <c r="G143" s="229" t="s">
        <v>323</v>
      </c>
      <c r="H143" s="230">
        <v>8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165</v>
      </c>
      <c r="AT143" s="238" t="s">
        <v>161</v>
      </c>
      <c r="AU143" s="238" t="s">
        <v>83</v>
      </c>
      <c r="AY143" s="16" t="s">
        <v>158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83</v>
      </c>
      <c r="BK143" s="239">
        <f>ROUND(I143*H143,2)</f>
        <v>0</v>
      </c>
      <c r="BL143" s="16" t="s">
        <v>165</v>
      </c>
      <c r="BM143" s="238" t="s">
        <v>1850</v>
      </c>
    </row>
    <row r="144" s="2" customFormat="1">
      <c r="A144" s="37"/>
      <c r="B144" s="38"/>
      <c r="C144" s="39"/>
      <c r="D144" s="240" t="s">
        <v>167</v>
      </c>
      <c r="E144" s="39"/>
      <c r="F144" s="241" t="s">
        <v>330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83</v>
      </c>
    </row>
    <row r="145" s="2" customFormat="1" ht="16.5" customHeight="1">
      <c r="A145" s="37"/>
      <c r="B145" s="38"/>
      <c r="C145" s="226" t="s">
        <v>175</v>
      </c>
      <c r="D145" s="226" t="s">
        <v>161</v>
      </c>
      <c r="E145" s="227" t="s">
        <v>331</v>
      </c>
      <c r="F145" s="228" t="s">
        <v>332</v>
      </c>
      <c r="G145" s="229" t="s">
        <v>323</v>
      </c>
      <c r="H145" s="230">
        <v>2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165</v>
      </c>
      <c r="AT145" s="238" t="s">
        <v>161</v>
      </c>
      <c r="AU145" s="238" t="s">
        <v>83</v>
      </c>
      <c r="AY145" s="16" t="s">
        <v>158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83</v>
      </c>
      <c r="BK145" s="239">
        <f>ROUND(I145*H145,2)</f>
        <v>0</v>
      </c>
      <c r="BL145" s="16" t="s">
        <v>165</v>
      </c>
      <c r="BM145" s="238" t="s">
        <v>1851</v>
      </c>
    </row>
    <row r="146" s="2" customFormat="1">
      <c r="A146" s="37"/>
      <c r="B146" s="38"/>
      <c r="C146" s="39"/>
      <c r="D146" s="240" t="s">
        <v>167</v>
      </c>
      <c r="E146" s="39"/>
      <c r="F146" s="241" t="s">
        <v>332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167</v>
      </c>
      <c r="AU146" s="16" t="s">
        <v>83</v>
      </c>
    </row>
    <row r="147" s="2" customFormat="1" ht="16.5" customHeight="1">
      <c r="A147" s="37"/>
      <c r="B147" s="38"/>
      <c r="C147" s="226" t="s">
        <v>211</v>
      </c>
      <c r="D147" s="226" t="s">
        <v>161</v>
      </c>
      <c r="E147" s="227" t="s">
        <v>334</v>
      </c>
      <c r="F147" s="228" t="s">
        <v>1852</v>
      </c>
      <c r="G147" s="229" t="s">
        <v>323</v>
      </c>
      <c r="H147" s="230">
        <v>6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165</v>
      </c>
      <c r="AT147" s="238" t="s">
        <v>161</v>
      </c>
      <c r="AU147" s="238" t="s">
        <v>83</v>
      </c>
      <c r="AY147" s="16" t="s">
        <v>158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83</v>
      </c>
      <c r="BK147" s="239">
        <f>ROUND(I147*H147,2)</f>
        <v>0</v>
      </c>
      <c r="BL147" s="16" t="s">
        <v>165</v>
      </c>
      <c r="BM147" s="238" t="s">
        <v>1853</v>
      </c>
    </row>
    <row r="148" s="2" customFormat="1">
      <c r="A148" s="37"/>
      <c r="B148" s="38"/>
      <c r="C148" s="39"/>
      <c r="D148" s="240" t="s">
        <v>167</v>
      </c>
      <c r="E148" s="39"/>
      <c r="F148" s="241" t="s">
        <v>335</v>
      </c>
      <c r="G148" s="39"/>
      <c r="H148" s="39"/>
      <c r="I148" s="242"/>
      <c r="J148" s="39"/>
      <c r="K148" s="39"/>
      <c r="L148" s="43"/>
      <c r="M148" s="243"/>
      <c r="N148" s="24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83</v>
      </c>
    </row>
    <row r="149" s="2" customFormat="1" ht="16.5" customHeight="1">
      <c r="A149" s="37"/>
      <c r="B149" s="38"/>
      <c r="C149" s="226" t="s">
        <v>216</v>
      </c>
      <c r="D149" s="226" t="s">
        <v>161</v>
      </c>
      <c r="E149" s="227" t="s">
        <v>337</v>
      </c>
      <c r="F149" s="228" t="s">
        <v>338</v>
      </c>
      <c r="G149" s="229" t="s">
        <v>339</v>
      </c>
      <c r="H149" s="230">
        <v>1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165</v>
      </c>
      <c r="AT149" s="238" t="s">
        <v>161</v>
      </c>
      <c r="AU149" s="238" t="s">
        <v>83</v>
      </c>
      <c r="AY149" s="16" t="s">
        <v>158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83</v>
      </c>
      <c r="BK149" s="239">
        <f>ROUND(I149*H149,2)</f>
        <v>0</v>
      </c>
      <c r="BL149" s="16" t="s">
        <v>165</v>
      </c>
      <c r="BM149" s="238" t="s">
        <v>1854</v>
      </c>
    </row>
    <row r="150" s="2" customFormat="1">
      <c r="A150" s="37"/>
      <c r="B150" s="38"/>
      <c r="C150" s="39"/>
      <c r="D150" s="240" t="s">
        <v>167</v>
      </c>
      <c r="E150" s="39"/>
      <c r="F150" s="241" t="s">
        <v>338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167</v>
      </c>
      <c r="AU150" s="16" t="s">
        <v>83</v>
      </c>
    </row>
    <row r="151" s="12" customFormat="1" ht="25.92" customHeight="1">
      <c r="A151" s="12"/>
      <c r="B151" s="210"/>
      <c r="C151" s="211"/>
      <c r="D151" s="212" t="s">
        <v>75</v>
      </c>
      <c r="E151" s="213" t="s">
        <v>228</v>
      </c>
      <c r="F151" s="213" t="s">
        <v>751</v>
      </c>
      <c r="G151" s="211"/>
      <c r="H151" s="211"/>
      <c r="I151" s="214"/>
      <c r="J151" s="215">
        <f>BK151</f>
        <v>0</v>
      </c>
      <c r="K151" s="211"/>
      <c r="L151" s="216"/>
      <c r="M151" s="217"/>
      <c r="N151" s="218"/>
      <c r="O151" s="218"/>
      <c r="P151" s="219">
        <f>P152+P369</f>
        <v>0</v>
      </c>
      <c r="Q151" s="218"/>
      <c r="R151" s="219">
        <f>R152+R369</f>
        <v>0.15747800000000004</v>
      </c>
      <c r="S151" s="218"/>
      <c r="T151" s="220">
        <f>T152+T369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85</v>
      </c>
      <c r="AT151" s="222" t="s">
        <v>75</v>
      </c>
      <c r="AU151" s="222" t="s">
        <v>76</v>
      </c>
      <c r="AY151" s="221" t="s">
        <v>158</v>
      </c>
      <c r="BK151" s="223">
        <f>BK152+BK369</f>
        <v>0</v>
      </c>
    </row>
    <row r="152" s="12" customFormat="1" ht="22.8" customHeight="1">
      <c r="A152" s="12"/>
      <c r="B152" s="210"/>
      <c r="C152" s="211"/>
      <c r="D152" s="212" t="s">
        <v>75</v>
      </c>
      <c r="E152" s="224" t="s">
        <v>341</v>
      </c>
      <c r="F152" s="224" t="s">
        <v>342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SUM(P153:P368)</f>
        <v>0</v>
      </c>
      <c r="Q152" s="218"/>
      <c r="R152" s="219">
        <f>SUM(R153:R368)</f>
        <v>0.10497800000000003</v>
      </c>
      <c r="S152" s="218"/>
      <c r="T152" s="220">
        <f>SUM(T153:T368)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85</v>
      </c>
      <c r="AT152" s="222" t="s">
        <v>75</v>
      </c>
      <c r="AU152" s="222" t="s">
        <v>83</v>
      </c>
      <c r="AY152" s="221" t="s">
        <v>158</v>
      </c>
      <c r="BK152" s="223">
        <f>SUM(BK153:BK368)</f>
        <v>0</v>
      </c>
    </row>
    <row r="153" s="2" customFormat="1" ht="24.15" customHeight="1">
      <c r="A153" s="37"/>
      <c r="B153" s="38"/>
      <c r="C153" s="226" t="s">
        <v>223</v>
      </c>
      <c r="D153" s="226" t="s">
        <v>161</v>
      </c>
      <c r="E153" s="227" t="s">
        <v>343</v>
      </c>
      <c r="F153" s="228" t="s">
        <v>344</v>
      </c>
      <c r="G153" s="229" t="s">
        <v>276</v>
      </c>
      <c r="H153" s="230">
        <v>35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236</v>
      </c>
      <c r="AT153" s="238" t="s">
        <v>161</v>
      </c>
      <c r="AU153" s="238" t="s">
        <v>85</v>
      </c>
      <c r="AY153" s="16" t="s">
        <v>158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83</v>
      </c>
      <c r="BK153" s="239">
        <f>ROUND(I153*H153,2)</f>
        <v>0</v>
      </c>
      <c r="BL153" s="16" t="s">
        <v>236</v>
      </c>
      <c r="BM153" s="238" t="s">
        <v>1855</v>
      </c>
    </row>
    <row r="154" s="2" customFormat="1">
      <c r="A154" s="37"/>
      <c r="B154" s="38"/>
      <c r="C154" s="39"/>
      <c r="D154" s="240" t="s">
        <v>167</v>
      </c>
      <c r="E154" s="39"/>
      <c r="F154" s="241" t="s">
        <v>346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167</v>
      </c>
      <c r="AU154" s="16" t="s">
        <v>85</v>
      </c>
    </row>
    <row r="155" s="2" customFormat="1" ht="24.15" customHeight="1">
      <c r="A155" s="37"/>
      <c r="B155" s="38"/>
      <c r="C155" s="257" t="s">
        <v>232</v>
      </c>
      <c r="D155" s="257" t="s">
        <v>249</v>
      </c>
      <c r="E155" s="258" t="s">
        <v>347</v>
      </c>
      <c r="F155" s="259" t="s">
        <v>348</v>
      </c>
      <c r="G155" s="260" t="s">
        <v>276</v>
      </c>
      <c r="H155" s="261">
        <v>36.75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41</v>
      </c>
      <c r="O155" s="90"/>
      <c r="P155" s="236">
        <f>O155*H155</f>
        <v>0</v>
      </c>
      <c r="Q155" s="236">
        <v>0.00019000000000000001</v>
      </c>
      <c r="R155" s="236">
        <f>Q155*H155</f>
        <v>0.0069825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349</v>
      </c>
      <c r="AT155" s="238" t="s">
        <v>249</v>
      </c>
      <c r="AU155" s="238" t="s">
        <v>85</v>
      </c>
      <c r="AY155" s="16" t="s">
        <v>158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349</v>
      </c>
      <c r="BM155" s="238" t="s">
        <v>1856</v>
      </c>
    </row>
    <row r="156" s="2" customFormat="1">
      <c r="A156" s="37"/>
      <c r="B156" s="38"/>
      <c r="C156" s="39"/>
      <c r="D156" s="240" t="s">
        <v>167</v>
      </c>
      <c r="E156" s="39"/>
      <c r="F156" s="241" t="s">
        <v>348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85</v>
      </c>
    </row>
    <row r="157" s="13" customFormat="1">
      <c r="A157" s="13"/>
      <c r="B157" s="245"/>
      <c r="C157" s="246"/>
      <c r="D157" s="240" t="s">
        <v>169</v>
      </c>
      <c r="E157" s="246"/>
      <c r="F157" s="248" t="s">
        <v>1857</v>
      </c>
      <c r="G157" s="246"/>
      <c r="H157" s="249">
        <v>36.75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169</v>
      </c>
      <c r="AU157" s="255" t="s">
        <v>85</v>
      </c>
      <c r="AV157" s="13" t="s">
        <v>85</v>
      </c>
      <c r="AW157" s="13" t="s">
        <v>4</v>
      </c>
      <c r="AX157" s="13" t="s">
        <v>83</v>
      </c>
      <c r="AY157" s="255" t="s">
        <v>158</v>
      </c>
    </row>
    <row r="158" s="2" customFormat="1" ht="24.15" customHeight="1">
      <c r="A158" s="37"/>
      <c r="B158" s="38"/>
      <c r="C158" s="226" t="s">
        <v>352</v>
      </c>
      <c r="D158" s="226" t="s">
        <v>161</v>
      </c>
      <c r="E158" s="227" t="s">
        <v>353</v>
      </c>
      <c r="F158" s="228" t="s">
        <v>354</v>
      </c>
      <c r="G158" s="229" t="s">
        <v>276</v>
      </c>
      <c r="H158" s="230">
        <v>60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236</v>
      </c>
      <c r="AT158" s="238" t="s">
        <v>161</v>
      </c>
      <c r="AU158" s="238" t="s">
        <v>85</v>
      </c>
      <c r="AY158" s="16" t="s">
        <v>158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236</v>
      </c>
      <c r="BM158" s="238" t="s">
        <v>1858</v>
      </c>
    </row>
    <row r="159" s="2" customFormat="1">
      <c r="A159" s="37"/>
      <c r="B159" s="38"/>
      <c r="C159" s="39"/>
      <c r="D159" s="240" t="s">
        <v>167</v>
      </c>
      <c r="E159" s="39"/>
      <c r="F159" s="241" t="s">
        <v>356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167</v>
      </c>
      <c r="AU159" s="16" t="s">
        <v>85</v>
      </c>
    </row>
    <row r="160" s="2" customFormat="1" ht="16.5" customHeight="1">
      <c r="A160" s="37"/>
      <c r="B160" s="38"/>
      <c r="C160" s="257" t="s">
        <v>8</v>
      </c>
      <c r="D160" s="257" t="s">
        <v>249</v>
      </c>
      <c r="E160" s="258" t="s">
        <v>357</v>
      </c>
      <c r="F160" s="259" t="s">
        <v>358</v>
      </c>
      <c r="G160" s="260" t="s">
        <v>276</v>
      </c>
      <c r="H160" s="261">
        <v>63</v>
      </c>
      <c r="I160" s="262"/>
      <c r="J160" s="263">
        <f>ROUND(I160*H160,2)</f>
        <v>0</v>
      </c>
      <c r="K160" s="264"/>
      <c r="L160" s="265"/>
      <c r="M160" s="266" t="s">
        <v>1</v>
      </c>
      <c r="N160" s="267" t="s">
        <v>41</v>
      </c>
      <c r="O160" s="90"/>
      <c r="P160" s="236">
        <f>O160*H160</f>
        <v>0</v>
      </c>
      <c r="Q160" s="236">
        <v>0.00038999999999999999</v>
      </c>
      <c r="R160" s="236">
        <f>Q160*H160</f>
        <v>0.024569999999999998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349</v>
      </c>
      <c r="AT160" s="238" t="s">
        <v>249</v>
      </c>
      <c r="AU160" s="238" t="s">
        <v>85</v>
      </c>
      <c r="AY160" s="16" t="s">
        <v>158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349</v>
      </c>
      <c r="BM160" s="238" t="s">
        <v>1859</v>
      </c>
    </row>
    <row r="161" s="2" customFormat="1">
      <c r="A161" s="37"/>
      <c r="B161" s="38"/>
      <c r="C161" s="39"/>
      <c r="D161" s="240" t="s">
        <v>167</v>
      </c>
      <c r="E161" s="39"/>
      <c r="F161" s="241" t="s">
        <v>358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167</v>
      </c>
      <c r="AU161" s="16" t="s">
        <v>85</v>
      </c>
    </row>
    <row r="162" s="13" customFormat="1">
      <c r="A162" s="13"/>
      <c r="B162" s="245"/>
      <c r="C162" s="246"/>
      <c r="D162" s="240" t="s">
        <v>169</v>
      </c>
      <c r="E162" s="246"/>
      <c r="F162" s="248" t="s">
        <v>351</v>
      </c>
      <c r="G162" s="246"/>
      <c r="H162" s="249">
        <v>63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169</v>
      </c>
      <c r="AU162" s="255" t="s">
        <v>85</v>
      </c>
      <c r="AV162" s="13" t="s">
        <v>85</v>
      </c>
      <c r="AW162" s="13" t="s">
        <v>4</v>
      </c>
      <c r="AX162" s="13" t="s">
        <v>83</v>
      </c>
      <c r="AY162" s="255" t="s">
        <v>158</v>
      </c>
    </row>
    <row r="163" s="2" customFormat="1" ht="21.75" customHeight="1">
      <c r="A163" s="37"/>
      <c r="B163" s="38"/>
      <c r="C163" s="226" t="s">
        <v>236</v>
      </c>
      <c r="D163" s="226" t="s">
        <v>161</v>
      </c>
      <c r="E163" s="227" t="s">
        <v>1860</v>
      </c>
      <c r="F163" s="228" t="s">
        <v>1861</v>
      </c>
      <c r="G163" s="229" t="s">
        <v>362</v>
      </c>
      <c r="H163" s="230">
        <v>6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236</v>
      </c>
      <c r="AT163" s="238" t="s">
        <v>161</v>
      </c>
      <c r="AU163" s="238" t="s">
        <v>85</v>
      </c>
      <c r="AY163" s="16" t="s">
        <v>158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83</v>
      </c>
      <c r="BK163" s="239">
        <f>ROUND(I163*H163,2)</f>
        <v>0</v>
      </c>
      <c r="BL163" s="16" t="s">
        <v>236</v>
      </c>
      <c r="BM163" s="238" t="s">
        <v>1862</v>
      </c>
    </row>
    <row r="164" s="2" customFormat="1">
      <c r="A164" s="37"/>
      <c r="B164" s="38"/>
      <c r="C164" s="39"/>
      <c r="D164" s="240" t="s">
        <v>167</v>
      </c>
      <c r="E164" s="39"/>
      <c r="F164" s="241" t="s">
        <v>1863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85</v>
      </c>
    </row>
    <row r="165" s="2" customFormat="1" ht="21.75" customHeight="1">
      <c r="A165" s="37"/>
      <c r="B165" s="38"/>
      <c r="C165" s="257" t="s">
        <v>255</v>
      </c>
      <c r="D165" s="257" t="s">
        <v>249</v>
      </c>
      <c r="E165" s="258" t="s">
        <v>1864</v>
      </c>
      <c r="F165" s="259" t="s">
        <v>1865</v>
      </c>
      <c r="G165" s="260" t="s">
        <v>362</v>
      </c>
      <c r="H165" s="261">
        <v>6</v>
      </c>
      <c r="I165" s="262"/>
      <c r="J165" s="263">
        <f>ROUND(I165*H165,2)</f>
        <v>0</v>
      </c>
      <c r="K165" s="264"/>
      <c r="L165" s="265"/>
      <c r="M165" s="266" t="s">
        <v>1</v>
      </c>
      <c r="N165" s="267" t="s">
        <v>41</v>
      </c>
      <c r="O165" s="90"/>
      <c r="P165" s="236">
        <f>O165*H165</f>
        <v>0</v>
      </c>
      <c r="Q165" s="236">
        <v>4.0000000000000003E-05</v>
      </c>
      <c r="R165" s="236">
        <f>Q165*H165</f>
        <v>0.00024000000000000003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349</v>
      </c>
      <c r="AT165" s="238" t="s">
        <v>249</v>
      </c>
      <c r="AU165" s="238" t="s">
        <v>85</v>
      </c>
      <c r="AY165" s="16" t="s">
        <v>158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83</v>
      </c>
      <c r="BK165" s="239">
        <f>ROUND(I165*H165,2)</f>
        <v>0</v>
      </c>
      <c r="BL165" s="16" t="s">
        <v>349</v>
      </c>
      <c r="BM165" s="238" t="s">
        <v>1866</v>
      </c>
    </row>
    <row r="166" s="2" customFormat="1">
      <c r="A166" s="37"/>
      <c r="B166" s="38"/>
      <c r="C166" s="39"/>
      <c r="D166" s="240" t="s">
        <v>167</v>
      </c>
      <c r="E166" s="39"/>
      <c r="F166" s="241" t="s">
        <v>1865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</v>
      </c>
      <c r="AU166" s="16" t="s">
        <v>85</v>
      </c>
    </row>
    <row r="167" s="2" customFormat="1" ht="16.5" customHeight="1">
      <c r="A167" s="37"/>
      <c r="B167" s="38"/>
      <c r="C167" s="226" t="s">
        <v>262</v>
      </c>
      <c r="D167" s="226" t="s">
        <v>161</v>
      </c>
      <c r="E167" s="227" t="s">
        <v>1867</v>
      </c>
      <c r="F167" s="228" t="s">
        <v>1868</v>
      </c>
      <c r="G167" s="229" t="s">
        <v>362</v>
      </c>
      <c r="H167" s="230">
        <v>5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236</v>
      </c>
      <c r="AT167" s="238" t="s">
        <v>161</v>
      </c>
      <c r="AU167" s="238" t="s">
        <v>85</v>
      </c>
      <c r="AY167" s="16" t="s">
        <v>158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83</v>
      </c>
      <c r="BK167" s="239">
        <f>ROUND(I167*H167,2)</f>
        <v>0</v>
      </c>
      <c r="BL167" s="16" t="s">
        <v>236</v>
      </c>
      <c r="BM167" s="238" t="s">
        <v>1869</v>
      </c>
    </row>
    <row r="168" s="2" customFormat="1">
      <c r="A168" s="37"/>
      <c r="B168" s="38"/>
      <c r="C168" s="39"/>
      <c r="D168" s="240" t="s">
        <v>167</v>
      </c>
      <c r="E168" s="39"/>
      <c r="F168" s="241" t="s">
        <v>1870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167</v>
      </c>
      <c r="AU168" s="16" t="s">
        <v>85</v>
      </c>
    </row>
    <row r="169" s="2" customFormat="1">
      <c r="A169" s="37"/>
      <c r="B169" s="38"/>
      <c r="C169" s="39"/>
      <c r="D169" s="240" t="s">
        <v>239</v>
      </c>
      <c r="E169" s="39"/>
      <c r="F169" s="256" t="s">
        <v>1871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239</v>
      </c>
      <c r="AU169" s="16" t="s">
        <v>85</v>
      </c>
    </row>
    <row r="170" s="2" customFormat="1" ht="24.15" customHeight="1">
      <c r="A170" s="37"/>
      <c r="B170" s="38"/>
      <c r="C170" s="257" t="s">
        <v>268</v>
      </c>
      <c r="D170" s="257" t="s">
        <v>249</v>
      </c>
      <c r="E170" s="258" t="s">
        <v>1872</v>
      </c>
      <c r="F170" s="259" t="s">
        <v>1873</v>
      </c>
      <c r="G170" s="260" t="s">
        <v>362</v>
      </c>
      <c r="H170" s="261">
        <v>5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41</v>
      </c>
      <c r="O170" s="90"/>
      <c r="P170" s="236">
        <f>O170*H170</f>
        <v>0</v>
      </c>
      <c r="Q170" s="236">
        <v>9.0000000000000006E-05</v>
      </c>
      <c r="R170" s="236">
        <f>Q170*H170</f>
        <v>0.00045000000000000004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349</v>
      </c>
      <c r="AT170" s="238" t="s">
        <v>249</v>
      </c>
      <c r="AU170" s="238" t="s">
        <v>85</v>
      </c>
      <c r="AY170" s="16" t="s">
        <v>158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83</v>
      </c>
      <c r="BK170" s="239">
        <f>ROUND(I170*H170,2)</f>
        <v>0</v>
      </c>
      <c r="BL170" s="16" t="s">
        <v>349</v>
      </c>
      <c r="BM170" s="238" t="s">
        <v>1874</v>
      </c>
    </row>
    <row r="171" s="2" customFormat="1">
      <c r="A171" s="37"/>
      <c r="B171" s="38"/>
      <c r="C171" s="39"/>
      <c r="D171" s="240" t="s">
        <v>167</v>
      </c>
      <c r="E171" s="39"/>
      <c r="F171" s="241" t="s">
        <v>1873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167</v>
      </c>
      <c r="AU171" s="16" t="s">
        <v>85</v>
      </c>
    </row>
    <row r="172" s="2" customFormat="1" ht="24.15" customHeight="1">
      <c r="A172" s="37"/>
      <c r="B172" s="38"/>
      <c r="C172" s="226" t="s">
        <v>273</v>
      </c>
      <c r="D172" s="226" t="s">
        <v>161</v>
      </c>
      <c r="E172" s="227" t="s">
        <v>360</v>
      </c>
      <c r="F172" s="228" t="s">
        <v>361</v>
      </c>
      <c r="G172" s="229" t="s">
        <v>362</v>
      </c>
      <c r="H172" s="230">
        <v>8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236</v>
      </c>
      <c r="AT172" s="238" t="s">
        <v>161</v>
      </c>
      <c r="AU172" s="238" t="s">
        <v>85</v>
      </c>
      <c r="AY172" s="16" t="s">
        <v>158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83</v>
      </c>
      <c r="BK172" s="239">
        <f>ROUND(I172*H172,2)</f>
        <v>0</v>
      </c>
      <c r="BL172" s="16" t="s">
        <v>236</v>
      </c>
      <c r="BM172" s="238" t="s">
        <v>1875</v>
      </c>
    </row>
    <row r="173" s="2" customFormat="1">
      <c r="A173" s="37"/>
      <c r="B173" s="38"/>
      <c r="C173" s="39"/>
      <c r="D173" s="240" t="s">
        <v>167</v>
      </c>
      <c r="E173" s="39"/>
      <c r="F173" s="241" t="s">
        <v>364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167</v>
      </c>
      <c r="AU173" s="16" t="s">
        <v>85</v>
      </c>
    </row>
    <row r="174" s="2" customFormat="1" ht="24.15" customHeight="1">
      <c r="A174" s="37"/>
      <c r="B174" s="38"/>
      <c r="C174" s="257" t="s">
        <v>7</v>
      </c>
      <c r="D174" s="257" t="s">
        <v>249</v>
      </c>
      <c r="E174" s="258" t="s">
        <v>365</v>
      </c>
      <c r="F174" s="259" t="s">
        <v>366</v>
      </c>
      <c r="G174" s="260" t="s">
        <v>362</v>
      </c>
      <c r="H174" s="261">
        <v>8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0.00014999999999999999</v>
      </c>
      <c r="R174" s="236">
        <f>Q174*H174</f>
        <v>0.0011999999999999999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349</v>
      </c>
      <c r="AT174" s="238" t="s">
        <v>249</v>
      </c>
      <c r="AU174" s="238" t="s">
        <v>85</v>
      </c>
      <c r="AY174" s="16" t="s">
        <v>158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83</v>
      </c>
      <c r="BK174" s="239">
        <f>ROUND(I174*H174,2)</f>
        <v>0</v>
      </c>
      <c r="BL174" s="16" t="s">
        <v>349</v>
      </c>
      <c r="BM174" s="238" t="s">
        <v>1876</v>
      </c>
    </row>
    <row r="175" s="2" customFormat="1">
      <c r="A175" s="37"/>
      <c r="B175" s="38"/>
      <c r="C175" s="39"/>
      <c r="D175" s="240" t="s">
        <v>167</v>
      </c>
      <c r="E175" s="39"/>
      <c r="F175" s="241" t="s">
        <v>366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167</v>
      </c>
      <c r="AU175" s="16" t="s">
        <v>85</v>
      </c>
    </row>
    <row r="176" s="2" customFormat="1">
      <c r="A176" s="37"/>
      <c r="B176" s="38"/>
      <c r="C176" s="39"/>
      <c r="D176" s="240" t="s">
        <v>239</v>
      </c>
      <c r="E176" s="39"/>
      <c r="F176" s="256" t="s">
        <v>368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239</v>
      </c>
      <c r="AU176" s="16" t="s">
        <v>85</v>
      </c>
    </row>
    <row r="177" s="2" customFormat="1" ht="33" customHeight="1">
      <c r="A177" s="37"/>
      <c r="B177" s="38"/>
      <c r="C177" s="226" t="s">
        <v>283</v>
      </c>
      <c r="D177" s="226" t="s">
        <v>161</v>
      </c>
      <c r="E177" s="227" t="s">
        <v>369</v>
      </c>
      <c r="F177" s="228" t="s">
        <v>370</v>
      </c>
      <c r="G177" s="229" t="s">
        <v>276</v>
      </c>
      <c r="H177" s="230">
        <v>35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41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236</v>
      </c>
      <c r="AT177" s="238" t="s">
        <v>161</v>
      </c>
      <c r="AU177" s="238" t="s">
        <v>85</v>
      </c>
      <c r="AY177" s="16" t="s">
        <v>158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83</v>
      </c>
      <c r="BK177" s="239">
        <f>ROUND(I177*H177,2)</f>
        <v>0</v>
      </c>
      <c r="BL177" s="16" t="s">
        <v>236</v>
      </c>
      <c r="BM177" s="238" t="s">
        <v>1877</v>
      </c>
    </row>
    <row r="178" s="2" customFormat="1">
      <c r="A178" s="37"/>
      <c r="B178" s="38"/>
      <c r="C178" s="39"/>
      <c r="D178" s="240" t="s">
        <v>167</v>
      </c>
      <c r="E178" s="39"/>
      <c r="F178" s="241" t="s">
        <v>372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</v>
      </c>
      <c r="AU178" s="16" t="s">
        <v>85</v>
      </c>
    </row>
    <row r="179" s="2" customFormat="1" ht="24.15" customHeight="1">
      <c r="A179" s="37"/>
      <c r="B179" s="38"/>
      <c r="C179" s="257" t="s">
        <v>288</v>
      </c>
      <c r="D179" s="257" t="s">
        <v>249</v>
      </c>
      <c r="E179" s="258" t="s">
        <v>373</v>
      </c>
      <c r="F179" s="259" t="s">
        <v>374</v>
      </c>
      <c r="G179" s="260" t="s">
        <v>276</v>
      </c>
      <c r="H179" s="261">
        <v>36.75</v>
      </c>
      <c r="I179" s="262"/>
      <c r="J179" s="263">
        <f>ROUND(I179*H179,2)</f>
        <v>0</v>
      </c>
      <c r="K179" s="264"/>
      <c r="L179" s="265"/>
      <c r="M179" s="266" t="s">
        <v>1</v>
      </c>
      <c r="N179" s="267" t="s">
        <v>41</v>
      </c>
      <c r="O179" s="90"/>
      <c r="P179" s="236">
        <f>O179*H179</f>
        <v>0</v>
      </c>
      <c r="Q179" s="236">
        <v>5.0000000000000002E-05</v>
      </c>
      <c r="R179" s="236">
        <f>Q179*H179</f>
        <v>0.0018375000000000002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349</v>
      </c>
      <c r="AT179" s="238" t="s">
        <v>249</v>
      </c>
      <c r="AU179" s="238" t="s">
        <v>85</v>
      </c>
      <c r="AY179" s="16" t="s">
        <v>158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83</v>
      </c>
      <c r="BK179" s="239">
        <f>ROUND(I179*H179,2)</f>
        <v>0</v>
      </c>
      <c r="BL179" s="16" t="s">
        <v>349</v>
      </c>
      <c r="BM179" s="238" t="s">
        <v>1878</v>
      </c>
    </row>
    <row r="180" s="2" customFormat="1">
      <c r="A180" s="37"/>
      <c r="B180" s="38"/>
      <c r="C180" s="39"/>
      <c r="D180" s="240" t="s">
        <v>167</v>
      </c>
      <c r="E180" s="39"/>
      <c r="F180" s="241" t="s">
        <v>374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167</v>
      </c>
      <c r="AU180" s="16" t="s">
        <v>85</v>
      </c>
    </row>
    <row r="181" s="2" customFormat="1">
      <c r="A181" s="37"/>
      <c r="B181" s="38"/>
      <c r="C181" s="39"/>
      <c r="D181" s="240" t="s">
        <v>239</v>
      </c>
      <c r="E181" s="39"/>
      <c r="F181" s="256" t="s">
        <v>376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239</v>
      </c>
      <c r="AU181" s="16" t="s">
        <v>85</v>
      </c>
    </row>
    <row r="182" s="13" customFormat="1">
      <c r="A182" s="13"/>
      <c r="B182" s="245"/>
      <c r="C182" s="246"/>
      <c r="D182" s="240" t="s">
        <v>169</v>
      </c>
      <c r="E182" s="246"/>
      <c r="F182" s="248" t="s">
        <v>1857</v>
      </c>
      <c r="G182" s="246"/>
      <c r="H182" s="249">
        <v>36.75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169</v>
      </c>
      <c r="AU182" s="255" t="s">
        <v>85</v>
      </c>
      <c r="AV182" s="13" t="s">
        <v>85</v>
      </c>
      <c r="AW182" s="13" t="s">
        <v>4</v>
      </c>
      <c r="AX182" s="13" t="s">
        <v>83</v>
      </c>
      <c r="AY182" s="255" t="s">
        <v>158</v>
      </c>
    </row>
    <row r="183" s="2" customFormat="1" ht="24.15" customHeight="1">
      <c r="A183" s="37"/>
      <c r="B183" s="38"/>
      <c r="C183" s="226" t="s">
        <v>394</v>
      </c>
      <c r="D183" s="226" t="s">
        <v>161</v>
      </c>
      <c r="E183" s="227" t="s">
        <v>378</v>
      </c>
      <c r="F183" s="228" t="s">
        <v>379</v>
      </c>
      <c r="G183" s="229" t="s">
        <v>276</v>
      </c>
      <c r="H183" s="230">
        <v>4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236</v>
      </c>
      <c r="AT183" s="238" t="s">
        <v>161</v>
      </c>
      <c r="AU183" s="238" t="s">
        <v>85</v>
      </c>
      <c r="AY183" s="16" t="s">
        <v>158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83</v>
      </c>
      <c r="BK183" s="239">
        <f>ROUND(I183*H183,2)</f>
        <v>0</v>
      </c>
      <c r="BL183" s="16" t="s">
        <v>236</v>
      </c>
      <c r="BM183" s="238" t="s">
        <v>1879</v>
      </c>
    </row>
    <row r="184" s="2" customFormat="1">
      <c r="A184" s="37"/>
      <c r="B184" s="38"/>
      <c r="C184" s="39"/>
      <c r="D184" s="240" t="s">
        <v>167</v>
      </c>
      <c r="E184" s="39"/>
      <c r="F184" s="241" t="s">
        <v>381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167</v>
      </c>
      <c r="AU184" s="16" t="s">
        <v>85</v>
      </c>
    </row>
    <row r="185" s="2" customFormat="1" ht="33" customHeight="1">
      <c r="A185" s="37"/>
      <c r="B185" s="38"/>
      <c r="C185" s="257" t="s">
        <v>400</v>
      </c>
      <c r="D185" s="257" t="s">
        <v>249</v>
      </c>
      <c r="E185" s="258" t="s">
        <v>382</v>
      </c>
      <c r="F185" s="259" t="s">
        <v>383</v>
      </c>
      <c r="G185" s="260" t="s">
        <v>276</v>
      </c>
      <c r="H185" s="261">
        <v>2.2999999999999998</v>
      </c>
      <c r="I185" s="262"/>
      <c r="J185" s="263">
        <f>ROUND(I185*H185,2)</f>
        <v>0</v>
      </c>
      <c r="K185" s="264"/>
      <c r="L185" s="265"/>
      <c r="M185" s="266" t="s">
        <v>1</v>
      </c>
      <c r="N185" s="267" t="s">
        <v>41</v>
      </c>
      <c r="O185" s="90"/>
      <c r="P185" s="236">
        <f>O185*H185</f>
        <v>0</v>
      </c>
      <c r="Q185" s="236">
        <v>0.00012999999999999999</v>
      </c>
      <c r="R185" s="236">
        <f>Q185*H185</f>
        <v>0.00029899999999999995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349</v>
      </c>
      <c r="AT185" s="238" t="s">
        <v>249</v>
      </c>
      <c r="AU185" s="238" t="s">
        <v>85</v>
      </c>
      <c r="AY185" s="16" t="s">
        <v>158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83</v>
      </c>
      <c r="BK185" s="239">
        <f>ROUND(I185*H185,2)</f>
        <v>0</v>
      </c>
      <c r="BL185" s="16" t="s">
        <v>349</v>
      </c>
      <c r="BM185" s="238" t="s">
        <v>1880</v>
      </c>
    </row>
    <row r="186" s="2" customFormat="1">
      <c r="A186" s="37"/>
      <c r="B186" s="38"/>
      <c r="C186" s="39"/>
      <c r="D186" s="240" t="s">
        <v>167</v>
      </c>
      <c r="E186" s="39"/>
      <c r="F186" s="241" t="s">
        <v>383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167</v>
      </c>
      <c r="AU186" s="16" t="s">
        <v>85</v>
      </c>
    </row>
    <row r="187" s="2" customFormat="1">
      <c r="A187" s="37"/>
      <c r="B187" s="38"/>
      <c r="C187" s="39"/>
      <c r="D187" s="240" t="s">
        <v>239</v>
      </c>
      <c r="E187" s="39"/>
      <c r="F187" s="256" t="s">
        <v>385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239</v>
      </c>
      <c r="AU187" s="16" t="s">
        <v>85</v>
      </c>
    </row>
    <row r="188" s="13" customFormat="1">
      <c r="A188" s="13"/>
      <c r="B188" s="245"/>
      <c r="C188" s="246"/>
      <c r="D188" s="240" t="s">
        <v>169</v>
      </c>
      <c r="E188" s="246"/>
      <c r="F188" s="248" t="s">
        <v>1881</v>
      </c>
      <c r="G188" s="246"/>
      <c r="H188" s="249">
        <v>2.2999999999999998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169</v>
      </c>
      <c r="AU188" s="255" t="s">
        <v>85</v>
      </c>
      <c r="AV188" s="13" t="s">
        <v>85</v>
      </c>
      <c r="AW188" s="13" t="s">
        <v>4</v>
      </c>
      <c r="AX188" s="13" t="s">
        <v>83</v>
      </c>
      <c r="AY188" s="255" t="s">
        <v>158</v>
      </c>
    </row>
    <row r="189" s="2" customFormat="1" ht="33" customHeight="1">
      <c r="A189" s="37"/>
      <c r="B189" s="38"/>
      <c r="C189" s="257" t="s">
        <v>404</v>
      </c>
      <c r="D189" s="257" t="s">
        <v>249</v>
      </c>
      <c r="E189" s="258" t="s">
        <v>387</v>
      </c>
      <c r="F189" s="259" t="s">
        <v>383</v>
      </c>
      <c r="G189" s="260" t="s">
        <v>276</v>
      </c>
      <c r="H189" s="261">
        <v>2.2999999999999998</v>
      </c>
      <c r="I189" s="262"/>
      <c r="J189" s="263">
        <f>ROUND(I189*H189,2)</f>
        <v>0</v>
      </c>
      <c r="K189" s="264"/>
      <c r="L189" s="265"/>
      <c r="M189" s="266" t="s">
        <v>1</v>
      </c>
      <c r="N189" s="267" t="s">
        <v>41</v>
      </c>
      <c r="O189" s="90"/>
      <c r="P189" s="236">
        <f>O189*H189</f>
        <v>0</v>
      </c>
      <c r="Q189" s="236">
        <v>0.00012999999999999999</v>
      </c>
      <c r="R189" s="236">
        <f>Q189*H189</f>
        <v>0.00029899999999999995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349</v>
      </c>
      <c r="AT189" s="238" t="s">
        <v>249</v>
      </c>
      <c r="AU189" s="238" t="s">
        <v>85</v>
      </c>
      <c r="AY189" s="16" t="s">
        <v>158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83</v>
      </c>
      <c r="BK189" s="239">
        <f>ROUND(I189*H189,2)</f>
        <v>0</v>
      </c>
      <c r="BL189" s="16" t="s">
        <v>349</v>
      </c>
      <c r="BM189" s="238" t="s">
        <v>1882</v>
      </c>
    </row>
    <row r="190" s="2" customFormat="1">
      <c r="A190" s="37"/>
      <c r="B190" s="38"/>
      <c r="C190" s="39"/>
      <c r="D190" s="240" t="s">
        <v>167</v>
      </c>
      <c r="E190" s="39"/>
      <c r="F190" s="241" t="s">
        <v>383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167</v>
      </c>
      <c r="AU190" s="16" t="s">
        <v>85</v>
      </c>
    </row>
    <row r="191" s="2" customFormat="1">
      <c r="A191" s="37"/>
      <c r="B191" s="38"/>
      <c r="C191" s="39"/>
      <c r="D191" s="240" t="s">
        <v>239</v>
      </c>
      <c r="E191" s="39"/>
      <c r="F191" s="256" t="s">
        <v>389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239</v>
      </c>
      <c r="AU191" s="16" t="s">
        <v>85</v>
      </c>
    </row>
    <row r="192" s="13" customFormat="1">
      <c r="A192" s="13"/>
      <c r="B192" s="245"/>
      <c r="C192" s="246"/>
      <c r="D192" s="240" t="s">
        <v>169</v>
      </c>
      <c r="E192" s="246"/>
      <c r="F192" s="248" t="s">
        <v>1881</v>
      </c>
      <c r="G192" s="246"/>
      <c r="H192" s="249">
        <v>2.2999999999999998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169</v>
      </c>
      <c r="AU192" s="255" t="s">
        <v>85</v>
      </c>
      <c r="AV192" s="13" t="s">
        <v>85</v>
      </c>
      <c r="AW192" s="13" t="s">
        <v>4</v>
      </c>
      <c r="AX192" s="13" t="s">
        <v>83</v>
      </c>
      <c r="AY192" s="255" t="s">
        <v>158</v>
      </c>
    </row>
    <row r="193" s="2" customFormat="1" ht="24.15" customHeight="1">
      <c r="A193" s="37"/>
      <c r="B193" s="38"/>
      <c r="C193" s="226" t="s">
        <v>409</v>
      </c>
      <c r="D193" s="226" t="s">
        <v>161</v>
      </c>
      <c r="E193" s="227" t="s">
        <v>390</v>
      </c>
      <c r="F193" s="228" t="s">
        <v>391</v>
      </c>
      <c r="G193" s="229" t="s">
        <v>276</v>
      </c>
      <c r="H193" s="230">
        <v>35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41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236</v>
      </c>
      <c r="AT193" s="238" t="s">
        <v>161</v>
      </c>
      <c r="AU193" s="238" t="s">
        <v>85</v>
      </c>
      <c r="AY193" s="16" t="s">
        <v>158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83</v>
      </c>
      <c r="BK193" s="239">
        <f>ROUND(I193*H193,2)</f>
        <v>0</v>
      </c>
      <c r="BL193" s="16" t="s">
        <v>236</v>
      </c>
      <c r="BM193" s="238" t="s">
        <v>1883</v>
      </c>
    </row>
    <row r="194" s="2" customFormat="1">
      <c r="A194" s="37"/>
      <c r="B194" s="38"/>
      <c r="C194" s="39"/>
      <c r="D194" s="240" t="s">
        <v>167</v>
      </c>
      <c r="E194" s="39"/>
      <c r="F194" s="241" t="s">
        <v>393</v>
      </c>
      <c r="G194" s="39"/>
      <c r="H194" s="39"/>
      <c r="I194" s="242"/>
      <c r="J194" s="39"/>
      <c r="K194" s="39"/>
      <c r="L194" s="43"/>
      <c r="M194" s="243"/>
      <c r="N194" s="24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167</v>
      </c>
      <c r="AU194" s="16" t="s">
        <v>85</v>
      </c>
    </row>
    <row r="195" s="2" customFormat="1" ht="24.15" customHeight="1">
      <c r="A195" s="37"/>
      <c r="B195" s="38"/>
      <c r="C195" s="257" t="s">
        <v>415</v>
      </c>
      <c r="D195" s="257" t="s">
        <v>249</v>
      </c>
      <c r="E195" s="258" t="s">
        <v>395</v>
      </c>
      <c r="F195" s="259" t="s">
        <v>396</v>
      </c>
      <c r="G195" s="260" t="s">
        <v>276</v>
      </c>
      <c r="H195" s="261">
        <v>21</v>
      </c>
      <c r="I195" s="262"/>
      <c r="J195" s="263">
        <f>ROUND(I195*H195,2)</f>
        <v>0</v>
      </c>
      <c r="K195" s="264"/>
      <c r="L195" s="265"/>
      <c r="M195" s="266" t="s">
        <v>1</v>
      </c>
      <c r="N195" s="267" t="s">
        <v>41</v>
      </c>
      <c r="O195" s="90"/>
      <c r="P195" s="236">
        <f>O195*H195</f>
        <v>0</v>
      </c>
      <c r="Q195" s="236">
        <v>0.00010000000000000001</v>
      </c>
      <c r="R195" s="236">
        <f>Q195*H195</f>
        <v>0.0021000000000000003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349</v>
      </c>
      <c r="AT195" s="238" t="s">
        <v>249</v>
      </c>
      <c r="AU195" s="238" t="s">
        <v>85</v>
      </c>
      <c r="AY195" s="16" t="s">
        <v>158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83</v>
      </c>
      <c r="BK195" s="239">
        <f>ROUND(I195*H195,2)</f>
        <v>0</v>
      </c>
      <c r="BL195" s="16" t="s">
        <v>349</v>
      </c>
      <c r="BM195" s="238" t="s">
        <v>1884</v>
      </c>
    </row>
    <row r="196" s="2" customFormat="1">
      <c r="A196" s="37"/>
      <c r="B196" s="38"/>
      <c r="C196" s="39"/>
      <c r="D196" s="240" t="s">
        <v>167</v>
      </c>
      <c r="E196" s="39"/>
      <c r="F196" s="241" t="s">
        <v>396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167</v>
      </c>
      <c r="AU196" s="16" t="s">
        <v>85</v>
      </c>
    </row>
    <row r="197" s="2" customFormat="1">
      <c r="A197" s="37"/>
      <c r="B197" s="38"/>
      <c r="C197" s="39"/>
      <c r="D197" s="240" t="s">
        <v>239</v>
      </c>
      <c r="E197" s="39"/>
      <c r="F197" s="256" t="s">
        <v>398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239</v>
      </c>
      <c r="AU197" s="16" t="s">
        <v>85</v>
      </c>
    </row>
    <row r="198" s="13" customFormat="1">
      <c r="A198" s="13"/>
      <c r="B198" s="245"/>
      <c r="C198" s="246"/>
      <c r="D198" s="240" t="s">
        <v>169</v>
      </c>
      <c r="E198" s="246"/>
      <c r="F198" s="248" t="s">
        <v>287</v>
      </c>
      <c r="G198" s="246"/>
      <c r="H198" s="249">
        <v>21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169</v>
      </c>
      <c r="AU198" s="255" t="s">
        <v>85</v>
      </c>
      <c r="AV198" s="13" t="s">
        <v>85</v>
      </c>
      <c r="AW198" s="13" t="s">
        <v>4</v>
      </c>
      <c r="AX198" s="13" t="s">
        <v>83</v>
      </c>
      <c r="AY198" s="255" t="s">
        <v>158</v>
      </c>
    </row>
    <row r="199" s="2" customFormat="1" ht="24.15" customHeight="1">
      <c r="A199" s="37"/>
      <c r="B199" s="38"/>
      <c r="C199" s="257" t="s">
        <v>420</v>
      </c>
      <c r="D199" s="257" t="s">
        <v>249</v>
      </c>
      <c r="E199" s="258" t="s">
        <v>401</v>
      </c>
      <c r="F199" s="259" t="s">
        <v>396</v>
      </c>
      <c r="G199" s="260" t="s">
        <v>276</v>
      </c>
      <c r="H199" s="261">
        <v>15.75</v>
      </c>
      <c r="I199" s="262"/>
      <c r="J199" s="263">
        <f>ROUND(I199*H199,2)</f>
        <v>0</v>
      </c>
      <c r="K199" s="264"/>
      <c r="L199" s="265"/>
      <c r="M199" s="266" t="s">
        <v>1</v>
      </c>
      <c r="N199" s="267" t="s">
        <v>41</v>
      </c>
      <c r="O199" s="90"/>
      <c r="P199" s="236">
        <f>O199*H199</f>
        <v>0</v>
      </c>
      <c r="Q199" s="236">
        <v>0.00010000000000000001</v>
      </c>
      <c r="R199" s="236">
        <f>Q199*H199</f>
        <v>0.001575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349</v>
      </c>
      <c r="AT199" s="238" t="s">
        <v>249</v>
      </c>
      <c r="AU199" s="238" t="s">
        <v>85</v>
      </c>
      <c r="AY199" s="16" t="s">
        <v>158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83</v>
      </c>
      <c r="BK199" s="239">
        <f>ROUND(I199*H199,2)</f>
        <v>0</v>
      </c>
      <c r="BL199" s="16" t="s">
        <v>349</v>
      </c>
      <c r="BM199" s="238" t="s">
        <v>1885</v>
      </c>
    </row>
    <row r="200" s="2" customFormat="1">
      <c r="A200" s="37"/>
      <c r="B200" s="38"/>
      <c r="C200" s="39"/>
      <c r="D200" s="240" t="s">
        <v>167</v>
      </c>
      <c r="E200" s="39"/>
      <c r="F200" s="241" t="s">
        <v>396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167</v>
      </c>
      <c r="AU200" s="16" t="s">
        <v>85</v>
      </c>
    </row>
    <row r="201" s="2" customFormat="1">
      <c r="A201" s="37"/>
      <c r="B201" s="38"/>
      <c r="C201" s="39"/>
      <c r="D201" s="240" t="s">
        <v>239</v>
      </c>
      <c r="E201" s="39"/>
      <c r="F201" s="256" t="s">
        <v>403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239</v>
      </c>
      <c r="AU201" s="16" t="s">
        <v>85</v>
      </c>
    </row>
    <row r="202" s="13" customFormat="1">
      <c r="A202" s="13"/>
      <c r="B202" s="245"/>
      <c r="C202" s="246"/>
      <c r="D202" s="240" t="s">
        <v>169</v>
      </c>
      <c r="E202" s="246"/>
      <c r="F202" s="248" t="s">
        <v>441</v>
      </c>
      <c r="G202" s="246"/>
      <c r="H202" s="249">
        <v>15.75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169</v>
      </c>
      <c r="AU202" s="255" t="s">
        <v>85</v>
      </c>
      <c r="AV202" s="13" t="s">
        <v>85</v>
      </c>
      <c r="AW202" s="13" t="s">
        <v>4</v>
      </c>
      <c r="AX202" s="13" t="s">
        <v>83</v>
      </c>
      <c r="AY202" s="255" t="s">
        <v>158</v>
      </c>
    </row>
    <row r="203" s="2" customFormat="1" ht="24.15" customHeight="1">
      <c r="A203" s="37"/>
      <c r="B203" s="38"/>
      <c r="C203" s="226" t="s">
        <v>426</v>
      </c>
      <c r="D203" s="226" t="s">
        <v>161</v>
      </c>
      <c r="E203" s="227" t="s">
        <v>405</v>
      </c>
      <c r="F203" s="228" t="s">
        <v>406</v>
      </c>
      <c r="G203" s="229" t="s">
        <v>276</v>
      </c>
      <c r="H203" s="230">
        <v>220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41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236</v>
      </c>
      <c r="AT203" s="238" t="s">
        <v>161</v>
      </c>
      <c r="AU203" s="238" t="s">
        <v>85</v>
      </c>
      <c r="AY203" s="16" t="s">
        <v>158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83</v>
      </c>
      <c r="BK203" s="239">
        <f>ROUND(I203*H203,2)</f>
        <v>0</v>
      </c>
      <c r="BL203" s="16" t="s">
        <v>236</v>
      </c>
      <c r="BM203" s="238" t="s">
        <v>1886</v>
      </c>
    </row>
    <row r="204" s="2" customFormat="1">
      <c r="A204" s="37"/>
      <c r="B204" s="38"/>
      <c r="C204" s="39"/>
      <c r="D204" s="240" t="s">
        <v>167</v>
      </c>
      <c r="E204" s="39"/>
      <c r="F204" s="241" t="s">
        <v>408</v>
      </c>
      <c r="G204" s="39"/>
      <c r="H204" s="39"/>
      <c r="I204" s="242"/>
      <c r="J204" s="39"/>
      <c r="K204" s="39"/>
      <c r="L204" s="43"/>
      <c r="M204" s="243"/>
      <c r="N204" s="24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167</v>
      </c>
      <c r="AU204" s="16" t="s">
        <v>85</v>
      </c>
    </row>
    <row r="205" s="2" customFormat="1" ht="24.15" customHeight="1">
      <c r="A205" s="37"/>
      <c r="B205" s="38"/>
      <c r="C205" s="257" t="s">
        <v>432</v>
      </c>
      <c r="D205" s="257" t="s">
        <v>249</v>
      </c>
      <c r="E205" s="258" t="s">
        <v>410</v>
      </c>
      <c r="F205" s="259" t="s">
        <v>411</v>
      </c>
      <c r="G205" s="260" t="s">
        <v>276</v>
      </c>
      <c r="H205" s="261">
        <v>63</v>
      </c>
      <c r="I205" s="262"/>
      <c r="J205" s="263">
        <f>ROUND(I205*H205,2)</f>
        <v>0</v>
      </c>
      <c r="K205" s="264"/>
      <c r="L205" s="265"/>
      <c r="M205" s="266" t="s">
        <v>1</v>
      </c>
      <c r="N205" s="267" t="s">
        <v>41</v>
      </c>
      <c r="O205" s="90"/>
      <c r="P205" s="236">
        <f>O205*H205</f>
        <v>0</v>
      </c>
      <c r="Q205" s="236">
        <v>0.00012</v>
      </c>
      <c r="R205" s="236">
        <f>Q205*H205</f>
        <v>0.0075599999999999999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349</v>
      </c>
      <c r="AT205" s="238" t="s">
        <v>249</v>
      </c>
      <c r="AU205" s="238" t="s">
        <v>85</v>
      </c>
      <c r="AY205" s="16" t="s">
        <v>158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83</v>
      </c>
      <c r="BK205" s="239">
        <f>ROUND(I205*H205,2)</f>
        <v>0</v>
      </c>
      <c r="BL205" s="16" t="s">
        <v>349</v>
      </c>
      <c r="BM205" s="238" t="s">
        <v>1887</v>
      </c>
    </row>
    <row r="206" s="2" customFormat="1">
      <c r="A206" s="37"/>
      <c r="B206" s="38"/>
      <c r="C206" s="39"/>
      <c r="D206" s="240" t="s">
        <v>167</v>
      </c>
      <c r="E206" s="39"/>
      <c r="F206" s="241" t="s">
        <v>411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167</v>
      </c>
      <c r="AU206" s="16" t="s">
        <v>85</v>
      </c>
    </row>
    <row r="207" s="2" customFormat="1">
      <c r="A207" s="37"/>
      <c r="B207" s="38"/>
      <c r="C207" s="39"/>
      <c r="D207" s="240" t="s">
        <v>239</v>
      </c>
      <c r="E207" s="39"/>
      <c r="F207" s="256" t="s">
        <v>413</v>
      </c>
      <c r="G207" s="39"/>
      <c r="H207" s="39"/>
      <c r="I207" s="242"/>
      <c r="J207" s="39"/>
      <c r="K207" s="39"/>
      <c r="L207" s="43"/>
      <c r="M207" s="243"/>
      <c r="N207" s="24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239</v>
      </c>
      <c r="AU207" s="16" t="s">
        <v>85</v>
      </c>
    </row>
    <row r="208" s="13" customFormat="1">
      <c r="A208" s="13"/>
      <c r="B208" s="245"/>
      <c r="C208" s="246"/>
      <c r="D208" s="240" t="s">
        <v>169</v>
      </c>
      <c r="E208" s="246"/>
      <c r="F208" s="248" t="s">
        <v>351</v>
      </c>
      <c r="G208" s="246"/>
      <c r="H208" s="249">
        <v>63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169</v>
      </c>
      <c r="AU208" s="255" t="s">
        <v>85</v>
      </c>
      <c r="AV208" s="13" t="s">
        <v>85</v>
      </c>
      <c r="AW208" s="13" t="s">
        <v>4</v>
      </c>
      <c r="AX208" s="13" t="s">
        <v>83</v>
      </c>
      <c r="AY208" s="255" t="s">
        <v>158</v>
      </c>
    </row>
    <row r="209" s="2" customFormat="1" ht="24.15" customHeight="1">
      <c r="A209" s="37"/>
      <c r="B209" s="38"/>
      <c r="C209" s="257" t="s">
        <v>252</v>
      </c>
      <c r="D209" s="257" t="s">
        <v>249</v>
      </c>
      <c r="E209" s="258" t="s">
        <v>416</v>
      </c>
      <c r="F209" s="259" t="s">
        <v>411</v>
      </c>
      <c r="G209" s="260" t="s">
        <v>276</v>
      </c>
      <c r="H209" s="261">
        <v>168</v>
      </c>
      <c r="I209" s="262"/>
      <c r="J209" s="263">
        <f>ROUND(I209*H209,2)</f>
        <v>0</v>
      </c>
      <c r="K209" s="264"/>
      <c r="L209" s="265"/>
      <c r="M209" s="266" t="s">
        <v>1</v>
      </c>
      <c r="N209" s="267" t="s">
        <v>41</v>
      </c>
      <c r="O209" s="90"/>
      <c r="P209" s="236">
        <f>O209*H209</f>
        <v>0</v>
      </c>
      <c r="Q209" s="236">
        <v>0.00012</v>
      </c>
      <c r="R209" s="236">
        <f>Q209*H209</f>
        <v>0.020160000000000001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349</v>
      </c>
      <c r="AT209" s="238" t="s">
        <v>249</v>
      </c>
      <c r="AU209" s="238" t="s">
        <v>85</v>
      </c>
      <c r="AY209" s="16" t="s">
        <v>158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83</v>
      </c>
      <c r="BK209" s="239">
        <f>ROUND(I209*H209,2)</f>
        <v>0</v>
      </c>
      <c r="BL209" s="16" t="s">
        <v>349</v>
      </c>
      <c r="BM209" s="238" t="s">
        <v>1888</v>
      </c>
    </row>
    <row r="210" s="2" customFormat="1">
      <c r="A210" s="37"/>
      <c r="B210" s="38"/>
      <c r="C210" s="39"/>
      <c r="D210" s="240" t="s">
        <v>167</v>
      </c>
      <c r="E210" s="39"/>
      <c r="F210" s="241" t="s">
        <v>411</v>
      </c>
      <c r="G210" s="39"/>
      <c r="H210" s="39"/>
      <c r="I210" s="242"/>
      <c r="J210" s="39"/>
      <c r="K210" s="39"/>
      <c r="L210" s="43"/>
      <c r="M210" s="243"/>
      <c r="N210" s="24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167</v>
      </c>
      <c r="AU210" s="16" t="s">
        <v>85</v>
      </c>
    </row>
    <row r="211" s="2" customFormat="1">
      <c r="A211" s="37"/>
      <c r="B211" s="38"/>
      <c r="C211" s="39"/>
      <c r="D211" s="240" t="s">
        <v>239</v>
      </c>
      <c r="E211" s="39"/>
      <c r="F211" s="256" t="s">
        <v>418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239</v>
      </c>
      <c r="AU211" s="16" t="s">
        <v>85</v>
      </c>
    </row>
    <row r="212" s="13" customFormat="1">
      <c r="A212" s="13"/>
      <c r="B212" s="245"/>
      <c r="C212" s="246"/>
      <c r="D212" s="240" t="s">
        <v>169</v>
      </c>
      <c r="E212" s="246"/>
      <c r="F212" s="248" t="s">
        <v>1889</v>
      </c>
      <c r="G212" s="246"/>
      <c r="H212" s="249">
        <v>168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169</v>
      </c>
      <c r="AU212" s="255" t="s">
        <v>85</v>
      </c>
      <c r="AV212" s="13" t="s">
        <v>85</v>
      </c>
      <c r="AW212" s="13" t="s">
        <v>4</v>
      </c>
      <c r="AX212" s="13" t="s">
        <v>83</v>
      </c>
      <c r="AY212" s="255" t="s">
        <v>158</v>
      </c>
    </row>
    <row r="213" s="2" customFormat="1" ht="24.15" customHeight="1">
      <c r="A213" s="37"/>
      <c r="B213" s="38"/>
      <c r="C213" s="226" t="s">
        <v>442</v>
      </c>
      <c r="D213" s="226" t="s">
        <v>161</v>
      </c>
      <c r="E213" s="227" t="s">
        <v>421</v>
      </c>
      <c r="F213" s="228" t="s">
        <v>422</v>
      </c>
      <c r="G213" s="229" t="s">
        <v>276</v>
      </c>
      <c r="H213" s="230">
        <v>5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41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236</v>
      </c>
      <c r="AT213" s="238" t="s">
        <v>161</v>
      </c>
      <c r="AU213" s="238" t="s">
        <v>85</v>
      </c>
      <c r="AY213" s="16" t="s">
        <v>158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83</v>
      </c>
      <c r="BK213" s="239">
        <f>ROUND(I213*H213,2)</f>
        <v>0</v>
      </c>
      <c r="BL213" s="16" t="s">
        <v>236</v>
      </c>
      <c r="BM213" s="238" t="s">
        <v>1890</v>
      </c>
    </row>
    <row r="214" s="2" customFormat="1">
      <c r="A214" s="37"/>
      <c r="B214" s="38"/>
      <c r="C214" s="39"/>
      <c r="D214" s="240" t="s">
        <v>167</v>
      </c>
      <c r="E214" s="39"/>
      <c r="F214" s="241" t="s">
        <v>424</v>
      </c>
      <c r="G214" s="39"/>
      <c r="H214" s="39"/>
      <c r="I214" s="242"/>
      <c r="J214" s="39"/>
      <c r="K214" s="39"/>
      <c r="L214" s="43"/>
      <c r="M214" s="243"/>
      <c r="N214" s="24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167</v>
      </c>
      <c r="AU214" s="16" t="s">
        <v>85</v>
      </c>
    </row>
    <row r="215" s="2" customFormat="1">
      <c r="A215" s="37"/>
      <c r="B215" s="38"/>
      <c r="C215" s="39"/>
      <c r="D215" s="240" t="s">
        <v>239</v>
      </c>
      <c r="E215" s="39"/>
      <c r="F215" s="256" t="s">
        <v>425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239</v>
      </c>
      <c r="AU215" s="16" t="s">
        <v>85</v>
      </c>
    </row>
    <row r="216" s="2" customFormat="1" ht="24.15" customHeight="1">
      <c r="A216" s="37"/>
      <c r="B216" s="38"/>
      <c r="C216" s="257" t="s">
        <v>447</v>
      </c>
      <c r="D216" s="257" t="s">
        <v>249</v>
      </c>
      <c r="E216" s="258" t="s">
        <v>427</v>
      </c>
      <c r="F216" s="259" t="s">
        <v>428</v>
      </c>
      <c r="G216" s="260" t="s">
        <v>276</v>
      </c>
      <c r="H216" s="261">
        <v>5.25</v>
      </c>
      <c r="I216" s="262"/>
      <c r="J216" s="263">
        <f>ROUND(I216*H216,2)</f>
        <v>0</v>
      </c>
      <c r="K216" s="264"/>
      <c r="L216" s="265"/>
      <c r="M216" s="266" t="s">
        <v>1</v>
      </c>
      <c r="N216" s="267" t="s">
        <v>41</v>
      </c>
      <c r="O216" s="90"/>
      <c r="P216" s="236">
        <f>O216*H216</f>
        <v>0</v>
      </c>
      <c r="Q216" s="236">
        <v>0.00016000000000000001</v>
      </c>
      <c r="R216" s="236">
        <f>Q216*H216</f>
        <v>0.00084000000000000003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349</v>
      </c>
      <c r="AT216" s="238" t="s">
        <v>249</v>
      </c>
      <c r="AU216" s="238" t="s">
        <v>85</v>
      </c>
      <c r="AY216" s="16" t="s">
        <v>158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83</v>
      </c>
      <c r="BK216" s="239">
        <f>ROUND(I216*H216,2)</f>
        <v>0</v>
      </c>
      <c r="BL216" s="16" t="s">
        <v>349</v>
      </c>
      <c r="BM216" s="238" t="s">
        <v>1891</v>
      </c>
    </row>
    <row r="217" s="2" customFormat="1">
      <c r="A217" s="37"/>
      <c r="B217" s="38"/>
      <c r="C217" s="39"/>
      <c r="D217" s="240" t="s">
        <v>167</v>
      </c>
      <c r="E217" s="39"/>
      <c r="F217" s="241" t="s">
        <v>428</v>
      </c>
      <c r="G217" s="39"/>
      <c r="H217" s="39"/>
      <c r="I217" s="242"/>
      <c r="J217" s="39"/>
      <c r="K217" s="39"/>
      <c r="L217" s="43"/>
      <c r="M217" s="243"/>
      <c r="N217" s="24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167</v>
      </c>
      <c r="AU217" s="16" t="s">
        <v>85</v>
      </c>
    </row>
    <row r="218" s="2" customFormat="1">
      <c r="A218" s="37"/>
      <c r="B218" s="38"/>
      <c r="C218" s="39"/>
      <c r="D218" s="240" t="s">
        <v>239</v>
      </c>
      <c r="E218" s="39"/>
      <c r="F218" s="256" t="s">
        <v>430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239</v>
      </c>
      <c r="AU218" s="16" t="s">
        <v>85</v>
      </c>
    </row>
    <row r="219" s="13" customFormat="1">
      <c r="A219" s="13"/>
      <c r="B219" s="245"/>
      <c r="C219" s="246"/>
      <c r="D219" s="240" t="s">
        <v>169</v>
      </c>
      <c r="E219" s="246"/>
      <c r="F219" s="248" t="s">
        <v>1892</v>
      </c>
      <c r="G219" s="246"/>
      <c r="H219" s="249">
        <v>5.25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169</v>
      </c>
      <c r="AU219" s="255" t="s">
        <v>85</v>
      </c>
      <c r="AV219" s="13" t="s">
        <v>85</v>
      </c>
      <c r="AW219" s="13" t="s">
        <v>4</v>
      </c>
      <c r="AX219" s="13" t="s">
        <v>83</v>
      </c>
      <c r="AY219" s="255" t="s">
        <v>158</v>
      </c>
    </row>
    <row r="220" s="2" customFormat="1" ht="24.15" customHeight="1">
      <c r="A220" s="37"/>
      <c r="B220" s="38"/>
      <c r="C220" s="226" t="s">
        <v>453</v>
      </c>
      <c r="D220" s="226" t="s">
        <v>161</v>
      </c>
      <c r="E220" s="227" t="s">
        <v>433</v>
      </c>
      <c r="F220" s="228" t="s">
        <v>434</v>
      </c>
      <c r="G220" s="229" t="s">
        <v>276</v>
      </c>
      <c r="H220" s="230">
        <v>75</v>
      </c>
      <c r="I220" s="231"/>
      <c r="J220" s="232">
        <f>ROUND(I220*H220,2)</f>
        <v>0</v>
      </c>
      <c r="K220" s="233"/>
      <c r="L220" s="43"/>
      <c r="M220" s="234" t="s">
        <v>1</v>
      </c>
      <c r="N220" s="235" t="s">
        <v>41</v>
      </c>
      <c r="O220" s="90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349</v>
      </c>
      <c r="AT220" s="238" t="s">
        <v>161</v>
      </c>
      <c r="AU220" s="238" t="s">
        <v>85</v>
      </c>
      <c r="AY220" s="16" t="s">
        <v>158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83</v>
      </c>
      <c r="BK220" s="239">
        <f>ROUND(I220*H220,2)</f>
        <v>0</v>
      </c>
      <c r="BL220" s="16" t="s">
        <v>349</v>
      </c>
      <c r="BM220" s="238" t="s">
        <v>1893</v>
      </c>
    </row>
    <row r="221" s="2" customFormat="1">
      <c r="A221" s="37"/>
      <c r="B221" s="38"/>
      <c r="C221" s="39"/>
      <c r="D221" s="240" t="s">
        <v>167</v>
      </c>
      <c r="E221" s="39"/>
      <c r="F221" s="241" t="s">
        <v>436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167</v>
      </c>
      <c r="AU221" s="16" t="s">
        <v>85</v>
      </c>
    </row>
    <row r="222" s="2" customFormat="1" ht="24.15" customHeight="1">
      <c r="A222" s="37"/>
      <c r="B222" s="38"/>
      <c r="C222" s="257" t="s">
        <v>459</v>
      </c>
      <c r="D222" s="257" t="s">
        <v>249</v>
      </c>
      <c r="E222" s="258" t="s">
        <v>437</v>
      </c>
      <c r="F222" s="259" t="s">
        <v>438</v>
      </c>
      <c r="G222" s="260" t="s">
        <v>276</v>
      </c>
      <c r="H222" s="261">
        <v>78.75</v>
      </c>
      <c r="I222" s="262"/>
      <c r="J222" s="263">
        <f>ROUND(I222*H222,2)</f>
        <v>0</v>
      </c>
      <c r="K222" s="264"/>
      <c r="L222" s="265"/>
      <c r="M222" s="266" t="s">
        <v>1</v>
      </c>
      <c r="N222" s="267" t="s">
        <v>41</v>
      </c>
      <c r="O222" s="90"/>
      <c r="P222" s="236">
        <f>O222*H222</f>
        <v>0</v>
      </c>
      <c r="Q222" s="236">
        <v>0.00034000000000000002</v>
      </c>
      <c r="R222" s="236">
        <f>Q222*H222</f>
        <v>0.026775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349</v>
      </c>
      <c r="AT222" s="238" t="s">
        <v>249</v>
      </c>
      <c r="AU222" s="238" t="s">
        <v>85</v>
      </c>
      <c r="AY222" s="16" t="s">
        <v>158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83</v>
      </c>
      <c r="BK222" s="239">
        <f>ROUND(I222*H222,2)</f>
        <v>0</v>
      </c>
      <c r="BL222" s="16" t="s">
        <v>349</v>
      </c>
      <c r="BM222" s="238" t="s">
        <v>1894</v>
      </c>
    </row>
    <row r="223" s="2" customFormat="1">
      <c r="A223" s="37"/>
      <c r="B223" s="38"/>
      <c r="C223" s="39"/>
      <c r="D223" s="240" t="s">
        <v>167</v>
      </c>
      <c r="E223" s="39"/>
      <c r="F223" s="241" t="s">
        <v>438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167</v>
      </c>
      <c r="AU223" s="16" t="s">
        <v>85</v>
      </c>
    </row>
    <row r="224" s="2" customFormat="1">
      <c r="A224" s="37"/>
      <c r="B224" s="38"/>
      <c r="C224" s="39"/>
      <c r="D224" s="240" t="s">
        <v>239</v>
      </c>
      <c r="E224" s="39"/>
      <c r="F224" s="256" t="s">
        <v>440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239</v>
      </c>
      <c r="AU224" s="16" t="s">
        <v>85</v>
      </c>
    </row>
    <row r="225" s="13" customFormat="1">
      <c r="A225" s="13"/>
      <c r="B225" s="245"/>
      <c r="C225" s="246"/>
      <c r="D225" s="240" t="s">
        <v>169</v>
      </c>
      <c r="E225" s="246"/>
      <c r="F225" s="248" t="s">
        <v>1895</v>
      </c>
      <c r="G225" s="246"/>
      <c r="H225" s="249">
        <v>78.75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169</v>
      </c>
      <c r="AU225" s="255" t="s">
        <v>85</v>
      </c>
      <c r="AV225" s="13" t="s">
        <v>85</v>
      </c>
      <c r="AW225" s="13" t="s">
        <v>4</v>
      </c>
      <c r="AX225" s="13" t="s">
        <v>83</v>
      </c>
      <c r="AY225" s="255" t="s">
        <v>158</v>
      </c>
    </row>
    <row r="226" s="2" customFormat="1" ht="24.15" customHeight="1">
      <c r="A226" s="37"/>
      <c r="B226" s="38"/>
      <c r="C226" s="226" t="s">
        <v>465</v>
      </c>
      <c r="D226" s="226" t="s">
        <v>161</v>
      </c>
      <c r="E226" s="227" t="s">
        <v>443</v>
      </c>
      <c r="F226" s="228" t="s">
        <v>444</v>
      </c>
      <c r="G226" s="229" t="s">
        <v>362</v>
      </c>
      <c r="H226" s="230">
        <v>6</v>
      </c>
      <c r="I226" s="231"/>
      <c r="J226" s="232">
        <f>ROUND(I226*H226,2)</f>
        <v>0</v>
      </c>
      <c r="K226" s="233"/>
      <c r="L226" s="43"/>
      <c r="M226" s="234" t="s">
        <v>1</v>
      </c>
      <c r="N226" s="235" t="s">
        <v>41</v>
      </c>
      <c r="O226" s="90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236</v>
      </c>
      <c r="AT226" s="238" t="s">
        <v>161</v>
      </c>
      <c r="AU226" s="238" t="s">
        <v>85</v>
      </c>
      <c r="AY226" s="16" t="s">
        <v>158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83</v>
      </c>
      <c r="BK226" s="239">
        <f>ROUND(I226*H226,2)</f>
        <v>0</v>
      </c>
      <c r="BL226" s="16" t="s">
        <v>236</v>
      </c>
      <c r="BM226" s="238" t="s">
        <v>1896</v>
      </c>
    </row>
    <row r="227" s="2" customFormat="1">
      <c r="A227" s="37"/>
      <c r="B227" s="38"/>
      <c r="C227" s="39"/>
      <c r="D227" s="240" t="s">
        <v>167</v>
      </c>
      <c r="E227" s="39"/>
      <c r="F227" s="241" t="s">
        <v>446</v>
      </c>
      <c r="G227" s="39"/>
      <c r="H227" s="39"/>
      <c r="I227" s="242"/>
      <c r="J227" s="39"/>
      <c r="K227" s="39"/>
      <c r="L227" s="43"/>
      <c r="M227" s="243"/>
      <c r="N227" s="24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167</v>
      </c>
      <c r="AU227" s="16" t="s">
        <v>85</v>
      </c>
    </row>
    <row r="228" s="2" customFormat="1" ht="37.8" customHeight="1">
      <c r="A228" s="37"/>
      <c r="B228" s="38"/>
      <c r="C228" s="226" t="s">
        <v>471</v>
      </c>
      <c r="D228" s="226" t="s">
        <v>161</v>
      </c>
      <c r="E228" s="227" t="s">
        <v>448</v>
      </c>
      <c r="F228" s="228" t="s">
        <v>449</v>
      </c>
      <c r="G228" s="229" t="s">
        <v>362</v>
      </c>
      <c r="H228" s="230">
        <v>15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41</v>
      </c>
      <c r="O228" s="90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236</v>
      </c>
      <c r="AT228" s="238" t="s">
        <v>161</v>
      </c>
      <c r="AU228" s="238" t="s">
        <v>85</v>
      </c>
      <c r="AY228" s="16" t="s">
        <v>158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83</v>
      </c>
      <c r="BK228" s="239">
        <f>ROUND(I228*H228,2)</f>
        <v>0</v>
      </c>
      <c r="BL228" s="16" t="s">
        <v>236</v>
      </c>
      <c r="BM228" s="238" t="s">
        <v>1897</v>
      </c>
    </row>
    <row r="229" s="2" customFormat="1">
      <c r="A229" s="37"/>
      <c r="B229" s="38"/>
      <c r="C229" s="39"/>
      <c r="D229" s="240" t="s">
        <v>167</v>
      </c>
      <c r="E229" s="39"/>
      <c r="F229" s="241" t="s">
        <v>451</v>
      </c>
      <c r="G229" s="39"/>
      <c r="H229" s="39"/>
      <c r="I229" s="242"/>
      <c r="J229" s="39"/>
      <c r="K229" s="39"/>
      <c r="L229" s="43"/>
      <c r="M229" s="243"/>
      <c r="N229" s="24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167</v>
      </c>
      <c r="AU229" s="16" t="s">
        <v>85</v>
      </c>
    </row>
    <row r="230" s="2" customFormat="1">
      <c r="A230" s="37"/>
      <c r="B230" s="38"/>
      <c r="C230" s="39"/>
      <c r="D230" s="240" t="s">
        <v>239</v>
      </c>
      <c r="E230" s="39"/>
      <c r="F230" s="256" t="s">
        <v>452</v>
      </c>
      <c r="G230" s="39"/>
      <c r="H230" s="39"/>
      <c r="I230" s="242"/>
      <c r="J230" s="39"/>
      <c r="K230" s="39"/>
      <c r="L230" s="43"/>
      <c r="M230" s="243"/>
      <c r="N230" s="24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239</v>
      </c>
      <c r="AU230" s="16" t="s">
        <v>85</v>
      </c>
    </row>
    <row r="231" s="2" customFormat="1" ht="24.15" customHeight="1">
      <c r="A231" s="37"/>
      <c r="B231" s="38"/>
      <c r="C231" s="226" t="s">
        <v>475</v>
      </c>
      <c r="D231" s="226" t="s">
        <v>161</v>
      </c>
      <c r="E231" s="227" t="s">
        <v>454</v>
      </c>
      <c r="F231" s="228" t="s">
        <v>455</v>
      </c>
      <c r="G231" s="229" t="s">
        <v>362</v>
      </c>
      <c r="H231" s="230">
        <v>1</v>
      </c>
      <c r="I231" s="231"/>
      <c r="J231" s="232">
        <f>ROUND(I231*H231,2)</f>
        <v>0</v>
      </c>
      <c r="K231" s="233"/>
      <c r="L231" s="43"/>
      <c r="M231" s="234" t="s">
        <v>1</v>
      </c>
      <c r="N231" s="235" t="s">
        <v>41</v>
      </c>
      <c r="O231" s="90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236</v>
      </c>
      <c r="AT231" s="238" t="s">
        <v>161</v>
      </c>
      <c r="AU231" s="238" t="s">
        <v>85</v>
      </c>
      <c r="AY231" s="16" t="s">
        <v>158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83</v>
      </c>
      <c r="BK231" s="239">
        <f>ROUND(I231*H231,2)</f>
        <v>0</v>
      </c>
      <c r="BL231" s="16" t="s">
        <v>236</v>
      </c>
      <c r="BM231" s="238" t="s">
        <v>1898</v>
      </c>
    </row>
    <row r="232" s="2" customFormat="1">
      <c r="A232" s="37"/>
      <c r="B232" s="38"/>
      <c r="C232" s="39"/>
      <c r="D232" s="240" t="s">
        <v>167</v>
      </c>
      <c r="E232" s="39"/>
      <c r="F232" s="241" t="s">
        <v>457</v>
      </c>
      <c r="G232" s="39"/>
      <c r="H232" s="39"/>
      <c r="I232" s="242"/>
      <c r="J232" s="39"/>
      <c r="K232" s="39"/>
      <c r="L232" s="43"/>
      <c r="M232" s="243"/>
      <c r="N232" s="24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167</v>
      </c>
      <c r="AU232" s="16" t="s">
        <v>85</v>
      </c>
    </row>
    <row r="233" s="2" customFormat="1">
      <c r="A233" s="37"/>
      <c r="B233" s="38"/>
      <c r="C233" s="39"/>
      <c r="D233" s="240" t="s">
        <v>239</v>
      </c>
      <c r="E233" s="39"/>
      <c r="F233" s="256" t="s">
        <v>458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239</v>
      </c>
      <c r="AU233" s="16" t="s">
        <v>85</v>
      </c>
    </row>
    <row r="234" s="2" customFormat="1" ht="16.5" customHeight="1">
      <c r="A234" s="37"/>
      <c r="B234" s="38"/>
      <c r="C234" s="257" t="s">
        <v>477</v>
      </c>
      <c r="D234" s="257" t="s">
        <v>249</v>
      </c>
      <c r="E234" s="258" t="s">
        <v>460</v>
      </c>
      <c r="F234" s="259" t="s">
        <v>461</v>
      </c>
      <c r="G234" s="260" t="s">
        <v>462</v>
      </c>
      <c r="H234" s="261">
        <v>1</v>
      </c>
      <c r="I234" s="262"/>
      <c r="J234" s="263">
        <f>ROUND(I234*H234,2)</f>
        <v>0</v>
      </c>
      <c r="K234" s="264"/>
      <c r="L234" s="265"/>
      <c r="M234" s="266" t="s">
        <v>1</v>
      </c>
      <c r="N234" s="267" t="s">
        <v>41</v>
      </c>
      <c r="O234" s="90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349</v>
      </c>
      <c r="AT234" s="238" t="s">
        <v>249</v>
      </c>
      <c r="AU234" s="238" t="s">
        <v>85</v>
      </c>
      <c r="AY234" s="16" t="s">
        <v>158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83</v>
      </c>
      <c r="BK234" s="239">
        <f>ROUND(I234*H234,2)</f>
        <v>0</v>
      </c>
      <c r="BL234" s="16" t="s">
        <v>349</v>
      </c>
      <c r="BM234" s="238" t="s">
        <v>1899</v>
      </c>
    </row>
    <row r="235" s="2" customFormat="1">
      <c r="A235" s="37"/>
      <c r="B235" s="38"/>
      <c r="C235" s="39"/>
      <c r="D235" s="240" t="s">
        <v>167</v>
      </c>
      <c r="E235" s="39"/>
      <c r="F235" s="241" t="s">
        <v>464</v>
      </c>
      <c r="G235" s="39"/>
      <c r="H235" s="39"/>
      <c r="I235" s="242"/>
      <c r="J235" s="39"/>
      <c r="K235" s="39"/>
      <c r="L235" s="43"/>
      <c r="M235" s="243"/>
      <c r="N235" s="24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167</v>
      </c>
      <c r="AU235" s="16" t="s">
        <v>85</v>
      </c>
    </row>
    <row r="236" s="2" customFormat="1" ht="24.15" customHeight="1">
      <c r="A236" s="37"/>
      <c r="B236" s="38"/>
      <c r="C236" s="226" t="s">
        <v>481</v>
      </c>
      <c r="D236" s="226" t="s">
        <v>161</v>
      </c>
      <c r="E236" s="227" t="s">
        <v>466</v>
      </c>
      <c r="F236" s="228" t="s">
        <v>467</v>
      </c>
      <c r="G236" s="229" t="s">
        <v>362</v>
      </c>
      <c r="H236" s="230">
        <v>35</v>
      </c>
      <c r="I236" s="231"/>
      <c r="J236" s="232">
        <f>ROUND(I236*H236,2)</f>
        <v>0</v>
      </c>
      <c r="K236" s="233"/>
      <c r="L236" s="43"/>
      <c r="M236" s="234" t="s">
        <v>1</v>
      </c>
      <c r="N236" s="235" t="s">
        <v>41</v>
      </c>
      <c r="O236" s="90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236</v>
      </c>
      <c r="AT236" s="238" t="s">
        <v>161</v>
      </c>
      <c r="AU236" s="238" t="s">
        <v>85</v>
      </c>
      <c r="AY236" s="16" t="s">
        <v>158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83</v>
      </c>
      <c r="BK236" s="239">
        <f>ROUND(I236*H236,2)</f>
        <v>0</v>
      </c>
      <c r="BL236" s="16" t="s">
        <v>236</v>
      </c>
      <c r="BM236" s="238" t="s">
        <v>1900</v>
      </c>
    </row>
    <row r="237" s="2" customFormat="1">
      <c r="A237" s="37"/>
      <c r="B237" s="38"/>
      <c r="C237" s="39"/>
      <c r="D237" s="240" t="s">
        <v>167</v>
      </c>
      <c r="E237" s="39"/>
      <c r="F237" s="241" t="s">
        <v>469</v>
      </c>
      <c r="G237" s="39"/>
      <c r="H237" s="39"/>
      <c r="I237" s="242"/>
      <c r="J237" s="39"/>
      <c r="K237" s="39"/>
      <c r="L237" s="43"/>
      <c r="M237" s="243"/>
      <c r="N237" s="24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167</v>
      </c>
      <c r="AU237" s="16" t="s">
        <v>85</v>
      </c>
    </row>
    <row r="238" s="2" customFormat="1">
      <c r="A238" s="37"/>
      <c r="B238" s="38"/>
      <c r="C238" s="39"/>
      <c r="D238" s="240" t="s">
        <v>239</v>
      </c>
      <c r="E238" s="39"/>
      <c r="F238" s="256" t="s">
        <v>470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239</v>
      </c>
      <c r="AU238" s="16" t="s">
        <v>85</v>
      </c>
    </row>
    <row r="239" s="2" customFormat="1" ht="16.5" customHeight="1">
      <c r="A239" s="37"/>
      <c r="B239" s="38"/>
      <c r="C239" s="257" t="s">
        <v>487</v>
      </c>
      <c r="D239" s="257" t="s">
        <v>249</v>
      </c>
      <c r="E239" s="258" t="s">
        <v>472</v>
      </c>
      <c r="F239" s="259" t="s">
        <v>473</v>
      </c>
      <c r="G239" s="260" t="s">
        <v>302</v>
      </c>
      <c r="H239" s="261">
        <v>35</v>
      </c>
      <c r="I239" s="262"/>
      <c r="J239" s="263">
        <f>ROUND(I239*H239,2)</f>
        <v>0</v>
      </c>
      <c r="K239" s="264"/>
      <c r="L239" s="265"/>
      <c r="M239" s="266" t="s">
        <v>1</v>
      </c>
      <c r="N239" s="267" t="s">
        <v>41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349</v>
      </c>
      <c r="AT239" s="238" t="s">
        <v>249</v>
      </c>
      <c r="AU239" s="238" t="s">
        <v>85</v>
      </c>
      <c r="AY239" s="16" t="s">
        <v>158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83</v>
      </c>
      <c r="BK239" s="239">
        <f>ROUND(I239*H239,2)</f>
        <v>0</v>
      </c>
      <c r="BL239" s="16" t="s">
        <v>349</v>
      </c>
      <c r="BM239" s="238" t="s">
        <v>1901</v>
      </c>
    </row>
    <row r="240" s="2" customFormat="1">
      <c r="A240" s="37"/>
      <c r="B240" s="38"/>
      <c r="C240" s="39"/>
      <c r="D240" s="240" t="s">
        <v>167</v>
      </c>
      <c r="E240" s="39"/>
      <c r="F240" s="241" t="s">
        <v>473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167</v>
      </c>
      <c r="AU240" s="16" t="s">
        <v>85</v>
      </c>
    </row>
    <row r="241" s="2" customFormat="1" ht="24.15" customHeight="1">
      <c r="A241" s="37"/>
      <c r="B241" s="38"/>
      <c r="C241" s="226" t="s">
        <v>491</v>
      </c>
      <c r="D241" s="226" t="s">
        <v>161</v>
      </c>
      <c r="E241" s="227" t="s">
        <v>466</v>
      </c>
      <c r="F241" s="228" t="s">
        <v>467</v>
      </c>
      <c r="G241" s="229" t="s">
        <v>362</v>
      </c>
      <c r="H241" s="230">
        <v>4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41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236</v>
      </c>
      <c r="AT241" s="238" t="s">
        <v>161</v>
      </c>
      <c r="AU241" s="238" t="s">
        <v>85</v>
      </c>
      <c r="AY241" s="16" t="s">
        <v>158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83</v>
      </c>
      <c r="BK241" s="239">
        <f>ROUND(I241*H241,2)</f>
        <v>0</v>
      </c>
      <c r="BL241" s="16" t="s">
        <v>236</v>
      </c>
      <c r="BM241" s="238" t="s">
        <v>1902</v>
      </c>
    </row>
    <row r="242" s="2" customFormat="1">
      <c r="A242" s="37"/>
      <c r="B242" s="38"/>
      <c r="C242" s="39"/>
      <c r="D242" s="240" t="s">
        <v>167</v>
      </c>
      <c r="E242" s="39"/>
      <c r="F242" s="241" t="s">
        <v>469</v>
      </c>
      <c r="G242" s="39"/>
      <c r="H242" s="39"/>
      <c r="I242" s="242"/>
      <c r="J242" s="39"/>
      <c r="K242" s="39"/>
      <c r="L242" s="43"/>
      <c r="M242" s="243"/>
      <c r="N242" s="24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167</v>
      </c>
      <c r="AU242" s="16" t="s">
        <v>85</v>
      </c>
    </row>
    <row r="243" s="2" customFormat="1" ht="16.5" customHeight="1">
      <c r="A243" s="37"/>
      <c r="B243" s="38"/>
      <c r="C243" s="257" t="s">
        <v>496</v>
      </c>
      <c r="D243" s="257" t="s">
        <v>249</v>
      </c>
      <c r="E243" s="258" t="s">
        <v>478</v>
      </c>
      <c r="F243" s="259" t="s">
        <v>479</v>
      </c>
      <c r="G243" s="260" t="s">
        <v>462</v>
      </c>
      <c r="H243" s="261">
        <v>4</v>
      </c>
      <c r="I243" s="262"/>
      <c r="J243" s="263">
        <f>ROUND(I243*H243,2)</f>
        <v>0</v>
      </c>
      <c r="K243" s="264"/>
      <c r="L243" s="265"/>
      <c r="M243" s="266" t="s">
        <v>1</v>
      </c>
      <c r="N243" s="267" t="s">
        <v>41</v>
      </c>
      <c r="O243" s="90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349</v>
      </c>
      <c r="AT243" s="238" t="s">
        <v>249</v>
      </c>
      <c r="AU243" s="238" t="s">
        <v>85</v>
      </c>
      <c r="AY243" s="16" t="s">
        <v>158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83</v>
      </c>
      <c r="BK243" s="239">
        <f>ROUND(I243*H243,2)</f>
        <v>0</v>
      </c>
      <c r="BL243" s="16" t="s">
        <v>349</v>
      </c>
      <c r="BM243" s="238" t="s">
        <v>1903</v>
      </c>
    </row>
    <row r="244" s="2" customFormat="1">
      <c r="A244" s="37"/>
      <c r="B244" s="38"/>
      <c r="C244" s="39"/>
      <c r="D244" s="240" t="s">
        <v>167</v>
      </c>
      <c r="E244" s="39"/>
      <c r="F244" s="241" t="s">
        <v>479</v>
      </c>
      <c r="G244" s="39"/>
      <c r="H244" s="39"/>
      <c r="I244" s="242"/>
      <c r="J244" s="39"/>
      <c r="K244" s="39"/>
      <c r="L244" s="43"/>
      <c r="M244" s="243"/>
      <c r="N244" s="24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167</v>
      </c>
      <c r="AU244" s="16" t="s">
        <v>85</v>
      </c>
    </row>
    <row r="245" s="2" customFormat="1" ht="24.15" customHeight="1">
      <c r="A245" s="37"/>
      <c r="B245" s="38"/>
      <c r="C245" s="226" t="s">
        <v>501</v>
      </c>
      <c r="D245" s="226" t="s">
        <v>161</v>
      </c>
      <c r="E245" s="227" t="s">
        <v>482</v>
      </c>
      <c r="F245" s="228" t="s">
        <v>483</v>
      </c>
      <c r="G245" s="229" t="s">
        <v>362</v>
      </c>
      <c r="H245" s="230">
        <v>16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41</v>
      </c>
      <c r="O245" s="90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236</v>
      </c>
      <c r="AT245" s="238" t="s">
        <v>161</v>
      </c>
      <c r="AU245" s="238" t="s">
        <v>85</v>
      </c>
      <c r="AY245" s="16" t="s">
        <v>158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83</v>
      </c>
      <c r="BK245" s="239">
        <f>ROUND(I245*H245,2)</f>
        <v>0</v>
      </c>
      <c r="BL245" s="16" t="s">
        <v>236</v>
      </c>
      <c r="BM245" s="238" t="s">
        <v>1904</v>
      </c>
    </row>
    <row r="246" s="2" customFormat="1">
      <c r="A246" s="37"/>
      <c r="B246" s="38"/>
      <c r="C246" s="39"/>
      <c r="D246" s="240" t="s">
        <v>167</v>
      </c>
      <c r="E246" s="39"/>
      <c r="F246" s="241" t="s">
        <v>485</v>
      </c>
      <c r="G246" s="39"/>
      <c r="H246" s="39"/>
      <c r="I246" s="242"/>
      <c r="J246" s="39"/>
      <c r="K246" s="39"/>
      <c r="L246" s="43"/>
      <c r="M246" s="243"/>
      <c r="N246" s="24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167</v>
      </c>
      <c r="AU246" s="16" t="s">
        <v>85</v>
      </c>
    </row>
    <row r="247" s="2" customFormat="1">
      <c r="A247" s="37"/>
      <c r="B247" s="38"/>
      <c r="C247" s="39"/>
      <c r="D247" s="240" t="s">
        <v>239</v>
      </c>
      <c r="E247" s="39"/>
      <c r="F247" s="256" t="s">
        <v>486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239</v>
      </c>
      <c r="AU247" s="16" t="s">
        <v>85</v>
      </c>
    </row>
    <row r="248" s="2" customFormat="1" ht="21.75" customHeight="1">
      <c r="A248" s="37"/>
      <c r="B248" s="38"/>
      <c r="C248" s="257" t="s">
        <v>506</v>
      </c>
      <c r="D248" s="257" t="s">
        <v>249</v>
      </c>
      <c r="E248" s="258" t="s">
        <v>488</v>
      </c>
      <c r="F248" s="259" t="s">
        <v>489</v>
      </c>
      <c r="G248" s="260" t="s">
        <v>302</v>
      </c>
      <c r="H248" s="261">
        <v>16</v>
      </c>
      <c r="I248" s="262"/>
      <c r="J248" s="263">
        <f>ROUND(I248*H248,2)</f>
        <v>0</v>
      </c>
      <c r="K248" s="264"/>
      <c r="L248" s="265"/>
      <c r="M248" s="266" t="s">
        <v>1</v>
      </c>
      <c r="N248" s="267" t="s">
        <v>41</v>
      </c>
      <c r="O248" s="90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349</v>
      </c>
      <c r="AT248" s="238" t="s">
        <v>249</v>
      </c>
      <c r="AU248" s="238" t="s">
        <v>85</v>
      </c>
      <c r="AY248" s="16" t="s">
        <v>158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83</v>
      </c>
      <c r="BK248" s="239">
        <f>ROUND(I248*H248,2)</f>
        <v>0</v>
      </c>
      <c r="BL248" s="16" t="s">
        <v>349</v>
      </c>
      <c r="BM248" s="238" t="s">
        <v>1905</v>
      </c>
    </row>
    <row r="249" s="2" customFormat="1">
      <c r="A249" s="37"/>
      <c r="B249" s="38"/>
      <c r="C249" s="39"/>
      <c r="D249" s="240" t="s">
        <v>167</v>
      </c>
      <c r="E249" s="39"/>
      <c r="F249" s="241" t="s">
        <v>489</v>
      </c>
      <c r="G249" s="39"/>
      <c r="H249" s="39"/>
      <c r="I249" s="242"/>
      <c r="J249" s="39"/>
      <c r="K249" s="39"/>
      <c r="L249" s="43"/>
      <c r="M249" s="243"/>
      <c r="N249" s="24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167</v>
      </c>
      <c r="AU249" s="16" t="s">
        <v>85</v>
      </c>
    </row>
    <row r="250" s="2" customFormat="1" ht="24.15" customHeight="1">
      <c r="A250" s="37"/>
      <c r="B250" s="38"/>
      <c r="C250" s="226" t="s">
        <v>510</v>
      </c>
      <c r="D250" s="226" t="s">
        <v>161</v>
      </c>
      <c r="E250" s="227" t="s">
        <v>492</v>
      </c>
      <c r="F250" s="228" t="s">
        <v>493</v>
      </c>
      <c r="G250" s="229" t="s">
        <v>362</v>
      </c>
      <c r="H250" s="230">
        <v>1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236</v>
      </c>
      <c r="AT250" s="238" t="s">
        <v>161</v>
      </c>
      <c r="AU250" s="238" t="s">
        <v>85</v>
      </c>
      <c r="AY250" s="16" t="s">
        <v>158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83</v>
      </c>
      <c r="BK250" s="239">
        <f>ROUND(I250*H250,2)</f>
        <v>0</v>
      </c>
      <c r="BL250" s="16" t="s">
        <v>236</v>
      </c>
      <c r="BM250" s="238" t="s">
        <v>1906</v>
      </c>
    </row>
    <row r="251" s="2" customFormat="1">
      <c r="A251" s="37"/>
      <c r="B251" s="38"/>
      <c r="C251" s="39"/>
      <c r="D251" s="240" t="s">
        <v>167</v>
      </c>
      <c r="E251" s="39"/>
      <c r="F251" s="241" t="s">
        <v>495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167</v>
      </c>
      <c r="AU251" s="16" t="s">
        <v>85</v>
      </c>
    </row>
    <row r="252" s="2" customFormat="1" ht="24.15" customHeight="1">
      <c r="A252" s="37"/>
      <c r="B252" s="38"/>
      <c r="C252" s="257" t="s">
        <v>514</v>
      </c>
      <c r="D252" s="257" t="s">
        <v>249</v>
      </c>
      <c r="E252" s="258" t="s">
        <v>497</v>
      </c>
      <c r="F252" s="259" t="s">
        <v>498</v>
      </c>
      <c r="G252" s="260" t="s">
        <v>362</v>
      </c>
      <c r="H252" s="261">
        <v>1</v>
      </c>
      <c r="I252" s="262"/>
      <c r="J252" s="263">
        <f>ROUND(I252*H252,2)</f>
        <v>0</v>
      </c>
      <c r="K252" s="264"/>
      <c r="L252" s="265"/>
      <c r="M252" s="266" t="s">
        <v>1</v>
      </c>
      <c r="N252" s="267" t="s">
        <v>41</v>
      </c>
      <c r="O252" s="90"/>
      <c r="P252" s="236">
        <f>O252*H252</f>
        <v>0</v>
      </c>
      <c r="Q252" s="236">
        <v>9.0000000000000006E-05</v>
      </c>
      <c r="R252" s="236">
        <f>Q252*H252</f>
        <v>9.0000000000000006E-05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349</v>
      </c>
      <c r="AT252" s="238" t="s">
        <v>249</v>
      </c>
      <c r="AU252" s="238" t="s">
        <v>85</v>
      </c>
      <c r="AY252" s="16" t="s">
        <v>158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83</v>
      </c>
      <c r="BK252" s="239">
        <f>ROUND(I252*H252,2)</f>
        <v>0</v>
      </c>
      <c r="BL252" s="16" t="s">
        <v>349</v>
      </c>
      <c r="BM252" s="238" t="s">
        <v>1907</v>
      </c>
    </row>
    <row r="253" s="2" customFormat="1">
      <c r="A253" s="37"/>
      <c r="B253" s="38"/>
      <c r="C253" s="39"/>
      <c r="D253" s="240" t="s">
        <v>167</v>
      </c>
      <c r="E253" s="39"/>
      <c r="F253" s="241" t="s">
        <v>498</v>
      </c>
      <c r="G253" s="39"/>
      <c r="H253" s="39"/>
      <c r="I253" s="242"/>
      <c r="J253" s="39"/>
      <c r="K253" s="39"/>
      <c r="L253" s="43"/>
      <c r="M253" s="243"/>
      <c r="N253" s="24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167</v>
      </c>
      <c r="AU253" s="16" t="s">
        <v>85</v>
      </c>
    </row>
    <row r="254" s="2" customFormat="1">
      <c r="A254" s="37"/>
      <c r="B254" s="38"/>
      <c r="C254" s="39"/>
      <c r="D254" s="240" t="s">
        <v>239</v>
      </c>
      <c r="E254" s="39"/>
      <c r="F254" s="256" t="s">
        <v>500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239</v>
      </c>
      <c r="AU254" s="16" t="s">
        <v>85</v>
      </c>
    </row>
    <row r="255" s="2" customFormat="1" ht="24.15" customHeight="1">
      <c r="A255" s="37"/>
      <c r="B255" s="38"/>
      <c r="C255" s="226" t="s">
        <v>519</v>
      </c>
      <c r="D255" s="226" t="s">
        <v>161</v>
      </c>
      <c r="E255" s="227" t="s">
        <v>502</v>
      </c>
      <c r="F255" s="228" t="s">
        <v>503</v>
      </c>
      <c r="G255" s="229" t="s">
        <v>362</v>
      </c>
      <c r="H255" s="230">
        <v>3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41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236</v>
      </c>
      <c r="AT255" s="238" t="s">
        <v>161</v>
      </c>
      <c r="AU255" s="238" t="s">
        <v>85</v>
      </c>
      <c r="AY255" s="16" t="s">
        <v>158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83</v>
      </c>
      <c r="BK255" s="239">
        <f>ROUND(I255*H255,2)</f>
        <v>0</v>
      </c>
      <c r="BL255" s="16" t="s">
        <v>236</v>
      </c>
      <c r="BM255" s="238" t="s">
        <v>1908</v>
      </c>
    </row>
    <row r="256" s="2" customFormat="1">
      <c r="A256" s="37"/>
      <c r="B256" s="38"/>
      <c r="C256" s="39"/>
      <c r="D256" s="240" t="s">
        <v>167</v>
      </c>
      <c r="E256" s="39"/>
      <c r="F256" s="241" t="s">
        <v>505</v>
      </c>
      <c r="G256" s="39"/>
      <c r="H256" s="39"/>
      <c r="I256" s="242"/>
      <c r="J256" s="39"/>
      <c r="K256" s="39"/>
      <c r="L256" s="43"/>
      <c r="M256" s="243"/>
      <c r="N256" s="24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167</v>
      </c>
      <c r="AU256" s="16" t="s">
        <v>85</v>
      </c>
    </row>
    <row r="257" s="2" customFormat="1" ht="24.15" customHeight="1">
      <c r="A257" s="37"/>
      <c r="B257" s="38"/>
      <c r="C257" s="257" t="s">
        <v>524</v>
      </c>
      <c r="D257" s="257" t="s">
        <v>249</v>
      </c>
      <c r="E257" s="258" t="s">
        <v>507</v>
      </c>
      <c r="F257" s="259" t="s">
        <v>508</v>
      </c>
      <c r="G257" s="260" t="s">
        <v>302</v>
      </c>
      <c r="H257" s="261">
        <v>1</v>
      </c>
      <c r="I257" s="262"/>
      <c r="J257" s="263">
        <f>ROUND(I257*H257,2)</f>
        <v>0</v>
      </c>
      <c r="K257" s="264"/>
      <c r="L257" s="265"/>
      <c r="M257" s="266" t="s">
        <v>1</v>
      </c>
      <c r="N257" s="267" t="s">
        <v>41</v>
      </c>
      <c r="O257" s="90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349</v>
      </c>
      <c r="AT257" s="238" t="s">
        <v>249</v>
      </c>
      <c r="AU257" s="238" t="s">
        <v>85</v>
      </c>
      <c r="AY257" s="16" t="s">
        <v>158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83</v>
      </c>
      <c r="BK257" s="239">
        <f>ROUND(I257*H257,2)</f>
        <v>0</v>
      </c>
      <c r="BL257" s="16" t="s">
        <v>349</v>
      </c>
      <c r="BM257" s="238" t="s">
        <v>1909</v>
      </c>
    </row>
    <row r="258" s="2" customFormat="1">
      <c r="A258" s="37"/>
      <c r="B258" s="38"/>
      <c r="C258" s="39"/>
      <c r="D258" s="240" t="s">
        <v>167</v>
      </c>
      <c r="E258" s="39"/>
      <c r="F258" s="241" t="s">
        <v>508</v>
      </c>
      <c r="G258" s="39"/>
      <c r="H258" s="39"/>
      <c r="I258" s="242"/>
      <c r="J258" s="39"/>
      <c r="K258" s="39"/>
      <c r="L258" s="43"/>
      <c r="M258" s="243"/>
      <c r="N258" s="24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167</v>
      </c>
      <c r="AU258" s="16" t="s">
        <v>85</v>
      </c>
    </row>
    <row r="259" s="2" customFormat="1" ht="24.15" customHeight="1">
      <c r="A259" s="37"/>
      <c r="B259" s="38"/>
      <c r="C259" s="257" t="s">
        <v>529</v>
      </c>
      <c r="D259" s="257" t="s">
        <v>249</v>
      </c>
      <c r="E259" s="258" t="s">
        <v>511</v>
      </c>
      <c r="F259" s="259" t="s">
        <v>512</v>
      </c>
      <c r="G259" s="260" t="s">
        <v>302</v>
      </c>
      <c r="H259" s="261">
        <v>1</v>
      </c>
      <c r="I259" s="262"/>
      <c r="J259" s="263">
        <f>ROUND(I259*H259,2)</f>
        <v>0</v>
      </c>
      <c r="K259" s="264"/>
      <c r="L259" s="265"/>
      <c r="M259" s="266" t="s">
        <v>1</v>
      </c>
      <c r="N259" s="267" t="s">
        <v>41</v>
      </c>
      <c r="O259" s="90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349</v>
      </c>
      <c r="AT259" s="238" t="s">
        <v>249</v>
      </c>
      <c r="AU259" s="238" t="s">
        <v>85</v>
      </c>
      <c r="AY259" s="16" t="s">
        <v>158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83</v>
      </c>
      <c r="BK259" s="239">
        <f>ROUND(I259*H259,2)</f>
        <v>0</v>
      </c>
      <c r="BL259" s="16" t="s">
        <v>349</v>
      </c>
      <c r="BM259" s="238" t="s">
        <v>1910</v>
      </c>
    </row>
    <row r="260" s="2" customFormat="1">
      <c r="A260" s="37"/>
      <c r="B260" s="38"/>
      <c r="C260" s="39"/>
      <c r="D260" s="240" t="s">
        <v>167</v>
      </c>
      <c r="E260" s="39"/>
      <c r="F260" s="241" t="s">
        <v>512</v>
      </c>
      <c r="G260" s="39"/>
      <c r="H260" s="39"/>
      <c r="I260" s="242"/>
      <c r="J260" s="39"/>
      <c r="K260" s="39"/>
      <c r="L260" s="43"/>
      <c r="M260" s="243"/>
      <c r="N260" s="244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167</v>
      </c>
      <c r="AU260" s="16" t="s">
        <v>85</v>
      </c>
    </row>
    <row r="261" s="2" customFormat="1" ht="24.15" customHeight="1">
      <c r="A261" s="37"/>
      <c r="B261" s="38"/>
      <c r="C261" s="257" t="s">
        <v>534</v>
      </c>
      <c r="D261" s="257" t="s">
        <v>249</v>
      </c>
      <c r="E261" s="258" t="s">
        <v>515</v>
      </c>
      <c r="F261" s="259" t="s">
        <v>516</v>
      </c>
      <c r="G261" s="260" t="s">
        <v>302</v>
      </c>
      <c r="H261" s="261">
        <v>1</v>
      </c>
      <c r="I261" s="262"/>
      <c r="J261" s="263">
        <f>ROUND(I261*H261,2)</f>
        <v>0</v>
      </c>
      <c r="K261" s="264"/>
      <c r="L261" s="265"/>
      <c r="M261" s="266" t="s">
        <v>1</v>
      </c>
      <c r="N261" s="267" t="s">
        <v>41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349</v>
      </c>
      <c r="AT261" s="238" t="s">
        <v>249</v>
      </c>
      <c r="AU261" s="238" t="s">
        <v>85</v>
      </c>
      <c r="AY261" s="16" t="s">
        <v>158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83</v>
      </c>
      <c r="BK261" s="239">
        <f>ROUND(I261*H261,2)</f>
        <v>0</v>
      </c>
      <c r="BL261" s="16" t="s">
        <v>349</v>
      </c>
      <c r="BM261" s="238" t="s">
        <v>1911</v>
      </c>
    </row>
    <row r="262" s="2" customFormat="1">
      <c r="A262" s="37"/>
      <c r="B262" s="38"/>
      <c r="C262" s="39"/>
      <c r="D262" s="240" t="s">
        <v>167</v>
      </c>
      <c r="E262" s="39"/>
      <c r="F262" s="241" t="s">
        <v>516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167</v>
      </c>
      <c r="AU262" s="16" t="s">
        <v>85</v>
      </c>
    </row>
    <row r="263" s="2" customFormat="1">
      <c r="A263" s="37"/>
      <c r="B263" s="38"/>
      <c r="C263" s="39"/>
      <c r="D263" s="240" t="s">
        <v>239</v>
      </c>
      <c r="E263" s="39"/>
      <c r="F263" s="256" t="s">
        <v>518</v>
      </c>
      <c r="G263" s="39"/>
      <c r="H263" s="39"/>
      <c r="I263" s="242"/>
      <c r="J263" s="39"/>
      <c r="K263" s="39"/>
      <c r="L263" s="43"/>
      <c r="M263" s="243"/>
      <c r="N263" s="24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239</v>
      </c>
      <c r="AU263" s="16" t="s">
        <v>85</v>
      </c>
    </row>
    <row r="264" s="2" customFormat="1" ht="24.15" customHeight="1">
      <c r="A264" s="37"/>
      <c r="B264" s="38"/>
      <c r="C264" s="226" t="s">
        <v>540</v>
      </c>
      <c r="D264" s="226" t="s">
        <v>161</v>
      </c>
      <c r="E264" s="227" t="s">
        <v>520</v>
      </c>
      <c r="F264" s="228" t="s">
        <v>521</v>
      </c>
      <c r="G264" s="229" t="s">
        <v>362</v>
      </c>
      <c r="H264" s="230">
        <v>6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236</v>
      </c>
      <c r="AT264" s="238" t="s">
        <v>161</v>
      </c>
      <c r="AU264" s="238" t="s">
        <v>85</v>
      </c>
      <c r="AY264" s="16" t="s">
        <v>158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83</v>
      </c>
      <c r="BK264" s="239">
        <f>ROUND(I264*H264,2)</f>
        <v>0</v>
      </c>
      <c r="BL264" s="16" t="s">
        <v>236</v>
      </c>
      <c r="BM264" s="238" t="s">
        <v>1912</v>
      </c>
    </row>
    <row r="265" s="2" customFormat="1">
      <c r="A265" s="37"/>
      <c r="B265" s="38"/>
      <c r="C265" s="39"/>
      <c r="D265" s="240" t="s">
        <v>167</v>
      </c>
      <c r="E265" s="39"/>
      <c r="F265" s="241" t="s">
        <v>523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167</v>
      </c>
      <c r="AU265" s="16" t="s">
        <v>85</v>
      </c>
    </row>
    <row r="266" s="2" customFormat="1" ht="24.15" customHeight="1">
      <c r="A266" s="37"/>
      <c r="B266" s="38"/>
      <c r="C266" s="257" t="s">
        <v>544</v>
      </c>
      <c r="D266" s="257" t="s">
        <v>249</v>
      </c>
      <c r="E266" s="258" t="s">
        <v>525</v>
      </c>
      <c r="F266" s="259" t="s">
        <v>526</v>
      </c>
      <c r="G266" s="260" t="s">
        <v>362</v>
      </c>
      <c r="H266" s="261">
        <v>4</v>
      </c>
      <c r="I266" s="262"/>
      <c r="J266" s="263">
        <f>ROUND(I266*H266,2)</f>
        <v>0</v>
      </c>
      <c r="K266" s="264"/>
      <c r="L266" s="265"/>
      <c r="M266" s="266" t="s">
        <v>1</v>
      </c>
      <c r="N266" s="267" t="s">
        <v>41</v>
      </c>
      <c r="O266" s="90"/>
      <c r="P266" s="236">
        <f>O266*H266</f>
        <v>0</v>
      </c>
      <c r="Q266" s="236">
        <v>4.0000000000000003E-05</v>
      </c>
      <c r="R266" s="236">
        <f>Q266*H266</f>
        <v>0.00016000000000000001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349</v>
      </c>
      <c r="AT266" s="238" t="s">
        <v>249</v>
      </c>
      <c r="AU266" s="238" t="s">
        <v>85</v>
      </c>
      <c r="AY266" s="16" t="s">
        <v>158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83</v>
      </c>
      <c r="BK266" s="239">
        <f>ROUND(I266*H266,2)</f>
        <v>0</v>
      </c>
      <c r="BL266" s="16" t="s">
        <v>349</v>
      </c>
      <c r="BM266" s="238" t="s">
        <v>1913</v>
      </c>
    </row>
    <row r="267" s="2" customFormat="1">
      <c r="A267" s="37"/>
      <c r="B267" s="38"/>
      <c r="C267" s="39"/>
      <c r="D267" s="240" t="s">
        <v>167</v>
      </c>
      <c r="E267" s="39"/>
      <c r="F267" s="241" t="s">
        <v>526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167</v>
      </c>
      <c r="AU267" s="16" t="s">
        <v>85</v>
      </c>
    </row>
    <row r="268" s="2" customFormat="1">
      <c r="A268" s="37"/>
      <c r="B268" s="38"/>
      <c r="C268" s="39"/>
      <c r="D268" s="240" t="s">
        <v>239</v>
      </c>
      <c r="E268" s="39"/>
      <c r="F268" s="256" t="s">
        <v>1914</v>
      </c>
      <c r="G268" s="39"/>
      <c r="H268" s="39"/>
      <c r="I268" s="242"/>
      <c r="J268" s="39"/>
      <c r="K268" s="39"/>
      <c r="L268" s="43"/>
      <c r="M268" s="243"/>
      <c r="N268" s="24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239</v>
      </c>
      <c r="AU268" s="16" t="s">
        <v>85</v>
      </c>
    </row>
    <row r="269" s="2" customFormat="1" ht="24.15" customHeight="1">
      <c r="A269" s="37"/>
      <c r="B269" s="38"/>
      <c r="C269" s="257" t="s">
        <v>549</v>
      </c>
      <c r="D269" s="257" t="s">
        <v>249</v>
      </c>
      <c r="E269" s="258" t="s">
        <v>525</v>
      </c>
      <c r="F269" s="259" t="s">
        <v>526</v>
      </c>
      <c r="G269" s="260" t="s">
        <v>362</v>
      </c>
      <c r="H269" s="261">
        <v>1</v>
      </c>
      <c r="I269" s="262"/>
      <c r="J269" s="263">
        <f>ROUND(I269*H269,2)</f>
        <v>0</v>
      </c>
      <c r="K269" s="264"/>
      <c r="L269" s="265"/>
      <c r="M269" s="266" t="s">
        <v>1</v>
      </c>
      <c r="N269" s="267" t="s">
        <v>41</v>
      </c>
      <c r="O269" s="90"/>
      <c r="P269" s="236">
        <f>O269*H269</f>
        <v>0</v>
      </c>
      <c r="Q269" s="236">
        <v>4.0000000000000003E-05</v>
      </c>
      <c r="R269" s="236">
        <f>Q269*H269</f>
        <v>4.0000000000000003E-05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8" t="s">
        <v>349</v>
      </c>
      <c r="AT269" s="238" t="s">
        <v>249</v>
      </c>
      <c r="AU269" s="238" t="s">
        <v>85</v>
      </c>
      <c r="AY269" s="16" t="s">
        <v>158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6" t="s">
        <v>83</v>
      </c>
      <c r="BK269" s="239">
        <f>ROUND(I269*H269,2)</f>
        <v>0</v>
      </c>
      <c r="BL269" s="16" t="s">
        <v>349</v>
      </c>
      <c r="BM269" s="238" t="s">
        <v>1915</v>
      </c>
    </row>
    <row r="270" s="2" customFormat="1">
      <c r="A270" s="37"/>
      <c r="B270" s="38"/>
      <c r="C270" s="39"/>
      <c r="D270" s="240" t="s">
        <v>167</v>
      </c>
      <c r="E270" s="39"/>
      <c r="F270" s="241" t="s">
        <v>526</v>
      </c>
      <c r="G270" s="39"/>
      <c r="H270" s="39"/>
      <c r="I270" s="242"/>
      <c r="J270" s="39"/>
      <c r="K270" s="39"/>
      <c r="L270" s="43"/>
      <c r="M270" s="243"/>
      <c r="N270" s="244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167</v>
      </c>
      <c r="AU270" s="16" t="s">
        <v>85</v>
      </c>
    </row>
    <row r="271" s="2" customFormat="1">
      <c r="A271" s="37"/>
      <c r="B271" s="38"/>
      <c r="C271" s="39"/>
      <c r="D271" s="240" t="s">
        <v>239</v>
      </c>
      <c r="E271" s="39"/>
      <c r="F271" s="256" t="s">
        <v>1916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239</v>
      </c>
      <c r="AU271" s="16" t="s">
        <v>85</v>
      </c>
    </row>
    <row r="272" s="2" customFormat="1" ht="24.15" customHeight="1">
      <c r="A272" s="37"/>
      <c r="B272" s="38"/>
      <c r="C272" s="257" t="s">
        <v>553</v>
      </c>
      <c r="D272" s="257" t="s">
        <v>249</v>
      </c>
      <c r="E272" s="258" t="s">
        <v>1917</v>
      </c>
      <c r="F272" s="259" t="s">
        <v>1918</v>
      </c>
      <c r="G272" s="260" t="s">
        <v>362</v>
      </c>
      <c r="H272" s="261">
        <v>1</v>
      </c>
      <c r="I272" s="262"/>
      <c r="J272" s="263">
        <f>ROUND(I272*H272,2)</f>
        <v>0</v>
      </c>
      <c r="K272" s="264"/>
      <c r="L272" s="265"/>
      <c r="M272" s="266" t="s">
        <v>1</v>
      </c>
      <c r="N272" s="267" t="s">
        <v>41</v>
      </c>
      <c r="O272" s="90"/>
      <c r="P272" s="236">
        <f>O272*H272</f>
        <v>0</v>
      </c>
      <c r="Q272" s="236">
        <v>4.0000000000000003E-05</v>
      </c>
      <c r="R272" s="236">
        <f>Q272*H272</f>
        <v>4.0000000000000003E-05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349</v>
      </c>
      <c r="AT272" s="238" t="s">
        <v>249</v>
      </c>
      <c r="AU272" s="238" t="s">
        <v>85</v>
      </c>
      <c r="AY272" s="16" t="s">
        <v>158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83</v>
      </c>
      <c r="BK272" s="239">
        <f>ROUND(I272*H272,2)</f>
        <v>0</v>
      </c>
      <c r="BL272" s="16" t="s">
        <v>349</v>
      </c>
      <c r="BM272" s="238" t="s">
        <v>1919</v>
      </c>
    </row>
    <row r="273" s="2" customFormat="1">
      <c r="A273" s="37"/>
      <c r="B273" s="38"/>
      <c r="C273" s="39"/>
      <c r="D273" s="240" t="s">
        <v>167</v>
      </c>
      <c r="E273" s="39"/>
      <c r="F273" s="241" t="s">
        <v>1918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167</v>
      </c>
      <c r="AU273" s="16" t="s">
        <v>85</v>
      </c>
    </row>
    <row r="274" s="2" customFormat="1">
      <c r="A274" s="37"/>
      <c r="B274" s="38"/>
      <c r="C274" s="39"/>
      <c r="D274" s="240" t="s">
        <v>239</v>
      </c>
      <c r="E274" s="39"/>
      <c r="F274" s="256" t="s">
        <v>1920</v>
      </c>
      <c r="G274" s="39"/>
      <c r="H274" s="39"/>
      <c r="I274" s="242"/>
      <c r="J274" s="39"/>
      <c r="K274" s="39"/>
      <c r="L274" s="43"/>
      <c r="M274" s="243"/>
      <c r="N274" s="24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239</v>
      </c>
      <c r="AU274" s="16" t="s">
        <v>85</v>
      </c>
    </row>
    <row r="275" s="2" customFormat="1" ht="33" customHeight="1">
      <c r="A275" s="37"/>
      <c r="B275" s="38"/>
      <c r="C275" s="226" t="s">
        <v>558</v>
      </c>
      <c r="D275" s="226" t="s">
        <v>161</v>
      </c>
      <c r="E275" s="227" t="s">
        <v>535</v>
      </c>
      <c r="F275" s="228" t="s">
        <v>536</v>
      </c>
      <c r="G275" s="229" t="s">
        <v>362</v>
      </c>
      <c r="H275" s="230">
        <v>1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41</v>
      </c>
      <c r="O275" s="90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236</v>
      </c>
      <c r="AT275" s="238" t="s">
        <v>161</v>
      </c>
      <c r="AU275" s="238" t="s">
        <v>85</v>
      </c>
      <c r="AY275" s="16" t="s">
        <v>158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83</v>
      </c>
      <c r="BK275" s="239">
        <f>ROUND(I275*H275,2)</f>
        <v>0</v>
      </c>
      <c r="BL275" s="16" t="s">
        <v>236</v>
      </c>
      <c r="BM275" s="238" t="s">
        <v>1921</v>
      </c>
    </row>
    <row r="276" s="2" customFormat="1">
      <c r="A276" s="37"/>
      <c r="B276" s="38"/>
      <c r="C276" s="39"/>
      <c r="D276" s="240" t="s">
        <v>167</v>
      </c>
      <c r="E276" s="39"/>
      <c r="F276" s="241" t="s">
        <v>538</v>
      </c>
      <c r="G276" s="39"/>
      <c r="H276" s="39"/>
      <c r="I276" s="242"/>
      <c r="J276" s="39"/>
      <c r="K276" s="39"/>
      <c r="L276" s="43"/>
      <c r="M276" s="243"/>
      <c r="N276" s="24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167</v>
      </c>
      <c r="AU276" s="16" t="s">
        <v>85</v>
      </c>
    </row>
    <row r="277" s="2" customFormat="1">
      <c r="A277" s="37"/>
      <c r="B277" s="38"/>
      <c r="C277" s="39"/>
      <c r="D277" s="240" t="s">
        <v>239</v>
      </c>
      <c r="E277" s="39"/>
      <c r="F277" s="256" t="s">
        <v>539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239</v>
      </c>
      <c r="AU277" s="16" t="s">
        <v>85</v>
      </c>
    </row>
    <row r="278" s="2" customFormat="1" ht="16.5" customHeight="1">
      <c r="A278" s="37"/>
      <c r="B278" s="38"/>
      <c r="C278" s="257" t="s">
        <v>562</v>
      </c>
      <c r="D278" s="257" t="s">
        <v>249</v>
      </c>
      <c r="E278" s="258" t="s">
        <v>541</v>
      </c>
      <c r="F278" s="259" t="s">
        <v>542</v>
      </c>
      <c r="G278" s="260" t="s">
        <v>302</v>
      </c>
      <c r="H278" s="261">
        <v>1</v>
      </c>
      <c r="I278" s="262"/>
      <c r="J278" s="263">
        <f>ROUND(I278*H278,2)</f>
        <v>0</v>
      </c>
      <c r="K278" s="264"/>
      <c r="L278" s="265"/>
      <c r="M278" s="266" t="s">
        <v>1</v>
      </c>
      <c r="N278" s="267" t="s">
        <v>41</v>
      </c>
      <c r="O278" s="90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349</v>
      </c>
      <c r="AT278" s="238" t="s">
        <v>249</v>
      </c>
      <c r="AU278" s="238" t="s">
        <v>85</v>
      </c>
      <c r="AY278" s="16" t="s">
        <v>158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83</v>
      </c>
      <c r="BK278" s="239">
        <f>ROUND(I278*H278,2)</f>
        <v>0</v>
      </c>
      <c r="BL278" s="16" t="s">
        <v>349</v>
      </c>
      <c r="BM278" s="238" t="s">
        <v>1922</v>
      </c>
    </row>
    <row r="279" s="2" customFormat="1">
      <c r="A279" s="37"/>
      <c r="B279" s="38"/>
      <c r="C279" s="39"/>
      <c r="D279" s="240" t="s">
        <v>167</v>
      </c>
      <c r="E279" s="39"/>
      <c r="F279" s="241" t="s">
        <v>542</v>
      </c>
      <c r="G279" s="39"/>
      <c r="H279" s="39"/>
      <c r="I279" s="242"/>
      <c r="J279" s="39"/>
      <c r="K279" s="39"/>
      <c r="L279" s="43"/>
      <c r="M279" s="243"/>
      <c r="N279" s="24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167</v>
      </c>
      <c r="AU279" s="16" t="s">
        <v>85</v>
      </c>
    </row>
    <row r="280" s="2" customFormat="1" ht="24.15" customHeight="1">
      <c r="A280" s="37"/>
      <c r="B280" s="38"/>
      <c r="C280" s="226" t="s">
        <v>567</v>
      </c>
      <c r="D280" s="226" t="s">
        <v>161</v>
      </c>
      <c r="E280" s="227" t="s">
        <v>545</v>
      </c>
      <c r="F280" s="228" t="s">
        <v>546</v>
      </c>
      <c r="G280" s="229" t="s">
        <v>362</v>
      </c>
      <c r="H280" s="230">
        <v>1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165</v>
      </c>
      <c r="AT280" s="238" t="s">
        <v>161</v>
      </c>
      <c r="AU280" s="238" t="s">
        <v>85</v>
      </c>
      <c r="AY280" s="16" t="s">
        <v>158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83</v>
      </c>
      <c r="BK280" s="239">
        <f>ROUND(I280*H280,2)</f>
        <v>0</v>
      </c>
      <c r="BL280" s="16" t="s">
        <v>165</v>
      </c>
      <c r="BM280" s="238" t="s">
        <v>1923</v>
      </c>
    </row>
    <row r="281" s="2" customFormat="1">
      <c r="A281" s="37"/>
      <c r="B281" s="38"/>
      <c r="C281" s="39"/>
      <c r="D281" s="240" t="s">
        <v>167</v>
      </c>
      <c r="E281" s="39"/>
      <c r="F281" s="241" t="s">
        <v>548</v>
      </c>
      <c r="G281" s="39"/>
      <c r="H281" s="39"/>
      <c r="I281" s="242"/>
      <c r="J281" s="39"/>
      <c r="K281" s="39"/>
      <c r="L281" s="43"/>
      <c r="M281" s="243"/>
      <c r="N281" s="24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167</v>
      </c>
      <c r="AU281" s="16" t="s">
        <v>85</v>
      </c>
    </row>
    <row r="282" s="2" customFormat="1" ht="16.5" customHeight="1">
      <c r="A282" s="37"/>
      <c r="B282" s="38"/>
      <c r="C282" s="257" t="s">
        <v>571</v>
      </c>
      <c r="D282" s="257" t="s">
        <v>249</v>
      </c>
      <c r="E282" s="258" t="s">
        <v>550</v>
      </c>
      <c r="F282" s="259" t="s">
        <v>551</v>
      </c>
      <c r="G282" s="260" t="s">
        <v>462</v>
      </c>
      <c r="H282" s="261">
        <v>1</v>
      </c>
      <c r="I282" s="262"/>
      <c r="J282" s="263">
        <f>ROUND(I282*H282,2)</f>
        <v>0</v>
      </c>
      <c r="K282" s="264"/>
      <c r="L282" s="265"/>
      <c r="M282" s="266" t="s">
        <v>1</v>
      </c>
      <c r="N282" s="267" t="s">
        <v>41</v>
      </c>
      <c r="O282" s="90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349</v>
      </c>
      <c r="AT282" s="238" t="s">
        <v>249</v>
      </c>
      <c r="AU282" s="238" t="s">
        <v>85</v>
      </c>
      <c r="AY282" s="16" t="s">
        <v>158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83</v>
      </c>
      <c r="BK282" s="239">
        <f>ROUND(I282*H282,2)</f>
        <v>0</v>
      </c>
      <c r="BL282" s="16" t="s">
        <v>349</v>
      </c>
      <c r="BM282" s="238" t="s">
        <v>1924</v>
      </c>
    </row>
    <row r="283" s="2" customFormat="1">
      <c r="A283" s="37"/>
      <c r="B283" s="38"/>
      <c r="C283" s="39"/>
      <c r="D283" s="240" t="s">
        <v>167</v>
      </c>
      <c r="E283" s="39"/>
      <c r="F283" s="241" t="s">
        <v>551</v>
      </c>
      <c r="G283" s="39"/>
      <c r="H283" s="39"/>
      <c r="I283" s="242"/>
      <c r="J283" s="39"/>
      <c r="K283" s="39"/>
      <c r="L283" s="43"/>
      <c r="M283" s="243"/>
      <c r="N283" s="24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167</v>
      </c>
      <c r="AU283" s="16" t="s">
        <v>85</v>
      </c>
    </row>
    <row r="284" s="2" customFormat="1" ht="24.15" customHeight="1">
      <c r="A284" s="37"/>
      <c r="B284" s="38"/>
      <c r="C284" s="226" t="s">
        <v>575</v>
      </c>
      <c r="D284" s="226" t="s">
        <v>161</v>
      </c>
      <c r="E284" s="227" t="s">
        <v>554</v>
      </c>
      <c r="F284" s="228" t="s">
        <v>555</v>
      </c>
      <c r="G284" s="229" t="s">
        <v>362</v>
      </c>
      <c r="H284" s="230">
        <v>2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236</v>
      </c>
      <c r="AT284" s="238" t="s">
        <v>161</v>
      </c>
      <c r="AU284" s="238" t="s">
        <v>85</v>
      </c>
      <c r="AY284" s="16" t="s">
        <v>158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83</v>
      </c>
      <c r="BK284" s="239">
        <f>ROUND(I284*H284,2)</f>
        <v>0</v>
      </c>
      <c r="BL284" s="16" t="s">
        <v>236</v>
      </c>
      <c r="BM284" s="238" t="s">
        <v>1925</v>
      </c>
    </row>
    <row r="285" s="2" customFormat="1">
      <c r="A285" s="37"/>
      <c r="B285" s="38"/>
      <c r="C285" s="39"/>
      <c r="D285" s="240" t="s">
        <v>167</v>
      </c>
      <c r="E285" s="39"/>
      <c r="F285" s="241" t="s">
        <v>557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167</v>
      </c>
      <c r="AU285" s="16" t="s">
        <v>85</v>
      </c>
    </row>
    <row r="286" s="2" customFormat="1" ht="24.15" customHeight="1">
      <c r="A286" s="37"/>
      <c r="B286" s="38"/>
      <c r="C286" s="257" t="s">
        <v>580</v>
      </c>
      <c r="D286" s="257" t="s">
        <v>249</v>
      </c>
      <c r="E286" s="258" t="s">
        <v>559</v>
      </c>
      <c r="F286" s="259" t="s">
        <v>560</v>
      </c>
      <c r="G286" s="260" t="s">
        <v>362</v>
      </c>
      <c r="H286" s="261">
        <v>2</v>
      </c>
      <c r="I286" s="262"/>
      <c r="J286" s="263">
        <f>ROUND(I286*H286,2)</f>
        <v>0</v>
      </c>
      <c r="K286" s="264"/>
      <c r="L286" s="265"/>
      <c r="M286" s="266" t="s">
        <v>1</v>
      </c>
      <c r="N286" s="267" t="s">
        <v>41</v>
      </c>
      <c r="O286" s="90"/>
      <c r="P286" s="236">
        <f>O286*H286</f>
        <v>0</v>
      </c>
      <c r="Q286" s="236">
        <v>0.00010000000000000001</v>
      </c>
      <c r="R286" s="236">
        <f>Q286*H286</f>
        <v>0.00020000000000000001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349</v>
      </c>
      <c r="AT286" s="238" t="s">
        <v>249</v>
      </c>
      <c r="AU286" s="238" t="s">
        <v>85</v>
      </c>
      <c r="AY286" s="16" t="s">
        <v>158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83</v>
      </c>
      <c r="BK286" s="239">
        <f>ROUND(I286*H286,2)</f>
        <v>0</v>
      </c>
      <c r="BL286" s="16" t="s">
        <v>349</v>
      </c>
      <c r="BM286" s="238" t="s">
        <v>1926</v>
      </c>
    </row>
    <row r="287" s="2" customFormat="1">
      <c r="A287" s="37"/>
      <c r="B287" s="38"/>
      <c r="C287" s="39"/>
      <c r="D287" s="240" t="s">
        <v>167</v>
      </c>
      <c r="E287" s="39"/>
      <c r="F287" s="241" t="s">
        <v>560</v>
      </c>
      <c r="G287" s="39"/>
      <c r="H287" s="39"/>
      <c r="I287" s="242"/>
      <c r="J287" s="39"/>
      <c r="K287" s="39"/>
      <c r="L287" s="43"/>
      <c r="M287" s="243"/>
      <c r="N287" s="24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167</v>
      </c>
      <c r="AU287" s="16" t="s">
        <v>85</v>
      </c>
    </row>
    <row r="288" s="2" customFormat="1" ht="24.15" customHeight="1">
      <c r="A288" s="37"/>
      <c r="B288" s="38"/>
      <c r="C288" s="226" t="s">
        <v>584</v>
      </c>
      <c r="D288" s="226" t="s">
        <v>161</v>
      </c>
      <c r="E288" s="227" t="s">
        <v>563</v>
      </c>
      <c r="F288" s="228" t="s">
        <v>564</v>
      </c>
      <c r="G288" s="229" t="s">
        <v>362</v>
      </c>
      <c r="H288" s="230">
        <v>11</v>
      </c>
      <c r="I288" s="231"/>
      <c r="J288" s="232">
        <f>ROUND(I288*H288,2)</f>
        <v>0</v>
      </c>
      <c r="K288" s="233"/>
      <c r="L288" s="43"/>
      <c r="M288" s="234" t="s">
        <v>1</v>
      </c>
      <c r="N288" s="235" t="s">
        <v>41</v>
      </c>
      <c r="O288" s="90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236</v>
      </c>
      <c r="AT288" s="238" t="s">
        <v>161</v>
      </c>
      <c r="AU288" s="238" t="s">
        <v>85</v>
      </c>
      <c r="AY288" s="16" t="s">
        <v>158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83</v>
      </c>
      <c r="BK288" s="239">
        <f>ROUND(I288*H288,2)</f>
        <v>0</v>
      </c>
      <c r="BL288" s="16" t="s">
        <v>236</v>
      </c>
      <c r="BM288" s="238" t="s">
        <v>1927</v>
      </c>
    </row>
    <row r="289" s="2" customFormat="1">
      <c r="A289" s="37"/>
      <c r="B289" s="38"/>
      <c r="C289" s="39"/>
      <c r="D289" s="240" t="s">
        <v>167</v>
      </c>
      <c r="E289" s="39"/>
      <c r="F289" s="241" t="s">
        <v>566</v>
      </c>
      <c r="G289" s="39"/>
      <c r="H289" s="39"/>
      <c r="I289" s="242"/>
      <c r="J289" s="39"/>
      <c r="K289" s="39"/>
      <c r="L289" s="43"/>
      <c r="M289" s="243"/>
      <c r="N289" s="24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167</v>
      </c>
      <c r="AU289" s="16" t="s">
        <v>85</v>
      </c>
    </row>
    <row r="290" s="2" customFormat="1" ht="24.15" customHeight="1">
      <c r="A290" s="37"/>
      <c r="B290" s="38"/>
      <c r="C290" s="257" t="s">
        <v>587</v>
      </c>
      <c r="D290" s="257" t="s">
        <v>249</v>
      </c>
      <c r="E290" s="258" t="s">
        <v>568</v>
      </c>
      <c r="F290" s="259" t="s">
        <v>569</v>
      </c>
      <c r="G290" s="260" t="s">
        <v>362</v>
      </c>
      <c r="H290" s="261">
        <v>3</v>
      </c>
      <c r="I290" s="262"/>
      <c r="J290" s="263">
        <f>ROUND(I290*H290,2)</f>
        <v>0</v>
      </c>
      <c r="K290" s="264"/>
      <c r="L290" s="265"/>
      <c r="M290" s="266" t="s">
        <v>1</v>
      </c>
      <c r="N290" s="267" t="s">
        <v>41</v>
      </c>
      <c r="O290" s="90"/>
      <c r="P290" s="236">
        <f>O290*H290</f>
        <v>0</v>
      </c>
      <c r="Q290" s="236">
        <v>0.00016000000000000001</v>
      </c>
      <c r="R290" s="236">
        <f>Q290*H290</f>
        <v>0.00048000000000000007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349</v>
      </c>
      <c r="AT290" s="238" t="s">
        <v>249</v>
      </c>
      <c r="AU290" s="238" t="s">
        <v>85</v>
      </c>
      <c r="AY290" s="16" t="s">
        <v>158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83</v>
      </c>
      <c r="BK290" s="239">
        <f>ROUND(I290*H290,2)</f>
        <v>0</v>
      </c>
      <c r="BL290" s="16" t="s">
        <v>349</v>
      </c>
      <c r="BM290" s="238" t="s">
        <v>1928</v>
      </c>
    </row>
    <row r="291" s="2" customFormat="1">
      <c r="A291" s="37"/>
      <c r="B291" s="38"/>
      <c r="C291" s="39"/>
      <c r="D291" s="240" t="s">
        <v>167</v>
      </c>
      <c r="E291" s="39"/>
      <c r="F291" s="241" t="s">
        <v>569</v>
      </c>
      <c r="G291" s="39"/>
      <c r="H291" s="39"/>
      <c r="I291" s="242"/>
      <c r="J291" s="39"/>
      <c r="K291" s="39"/>
      <c r="L291" s="43"/>
      <c r="M291" s="243"/>
      <c r="N291" s="24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167</v>
      </c>
      <c r="AU291" s="16" t="s">
        <v>85</v>
      </c>
    </row>
    <row r="292" s="2" customFormat="1" ht="24.15" customHeight="1">
      <c r="A292" s="37"/>
      <c r="B292" s="38"/>
      <c r="C292" s="257" t="s">
        <v>591</v>
      </c>
      <c r="D292" s="257" t="s">
        <v>249</v>
      </c>
      <c r="E292" s="258" t="s">
        <v>572</v>
      </c>
      <c r="F292" s="259" t="s">
        <v>573</v>
      </c>
      <c r="G292" s="260" t="s">
        <v>362</v>
      </c>
      <c r="H292" s="261">
        <v>1</v>
      </c>
      <c r="I292" s="262"/>
      <c r="J292" s="263">
        <f>ROUND(I292*H292,2)</f>
        <v>0</v>
      </c>
      <c r="K292" s="264"/>
      <c r="L292" s="265"/>
      <c r="M292" s="266" t="s">
        <v>1</v>
      </c>
      <c r="N292" s="267" t="s">
        <v>41</v>
      </c>
      <c r="O292" s="90"/>
      <c r="P292" s="236">
        <f>O292*H292</f>
        <v>0</v>
      </c>
      <c r="Q292" s="236">
        <v>0.00040000000000000002</v>
      </c>
      <c r="R292" s="236">
        <f>Q292*H292</f>
        <v>0.00040000000000000002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349</v>
      </c>
      <c r="AT292" s="238" t="s">
        <v>249</v>
      </c>
      <c r="AU292" s="238" t="s">
        <v>85</v>
      </c>
      <c r="AY292" s="16" t="s">
        <v>158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83</v>
      </c>
      <c r="BK292" s="239">
        <f>ROUND(I292*H292,2)</f>
        <v>0</v>
      </c>
      <c r="BL292" s="16" t="s">
        <v>349</v>
      </c>
      <c r="BM292" s="238" t="s">
        <v>1929</v>
      </c>
    </row>
    <row r="293" s="2" customFormat="1">
      <c r="A293" s="37"/>
      <c r="B293" s="38"/>
      <c r="C293" s="39"/>
      <c r="D293" s="240" t="s">
        <v>167</v>
      </c>
      <c r="E293" s="39"/>
      <c r="F293" s="241" t="s">
        <v>573</v>
      </c>
      <c r="G293" s="39"/>
      <c r="H293" s="39"/>
      <c r="I293" s="242"/>
      <c r="J293" s="39"/>
      <c r="K293" s="39"/>
      <c r="L293" s="43"/>
      <c r="M293" s="243"/>
      <c r="N293" s="24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167</v>
      </c>
      <c r="AU293" s="16" t="s">
        <v>85</v>
      </c>
    </row>
    <row r="294" s="2" customFormat="1" ht="24.15" customHeight="1">
      <c r="A294" s="37"/>
      <c r="B294" s="38"/>
      <c r="C294" s="257" t="s">
        <v>596</v>
      </c>
      <c r="D294" s="257" t="s">
        <v>249</v>
      </c>
      <c r="E294" s="258" t="s">
        <v>576</v>
      </c>
      <c r="F294" s="259" t="s">
        <v>577</v>
      </c>
      <c r="G294" s="260" t="s">
        <v>362</v>
      </c>
      <c r="H294" s="261">
        <v>6</v>
      </c>
      <c r="I294" s="262"/>
      <c r="J294" s="263">
        <f>ROUND(I294*H294,2)</f>
        <v>0</v>
      </c>
      <c r="K294" s="264"/>
      <c r="L294" s="265"/>
      <c r="M294" s="266" t="s">
        <v>1</v>
      </c>
      <c r="N294" s="267" t="s">
        <v>41</v>
      </c>
      <c r="O294" s="90"/>
      <c r="P294" s="236">
        <f>O294*H294</f>
        <v>0</v>
      </c>
      <c r="Q294" s="236">
        <v>0.00040000000000000002</v>
      </c>
      <c r="R294" s="236">
        <f>Q294*H294</f>
        <v>0.0024000000000000002</v>
      </c>
      <c r="S294" s="236">
        <v>0</v>
      </c>
      <c r="T294" s="23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349</v>
      </c>
      <c r="AT294" s="238" t="s">
        <v>249</v>
      </c>
      <c r="AU294" s="238" t="s">
        <v>85</v>
      </c>
      <c r="AY294" s="16" t="s">
        <v>158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83</v>
      </c>
      <c r="BK294" s="239">
        <f>ROUND(I294*H294,2)</f>
        <v>0</v>
      </c>
      <c r="BL294" s="16" t="s">
        <v>349</v>
      </c>
      <c r="BM294" s="238" t="s">
        <v>1930</v>
      </c>
    </row>
    <row r="295" s="2" customFormat="1">
      <c r="A295" s="37"/>
      <c r="B295" s="38"/>
      <c r="C295" s="39"/>
      <c r="D295" s="240" t="s">
        <v>167</v>
      </c>
      <c r="E295" s="39"/>
      <c r="F295" s="241" t="s">
        <v>579</v>
      </c>
      <c r="G295" s="39"/>
      <c r="H295" s="39"/>
      <c r="I295" s="242"/>
      <c r="J295" s="39"/>
      <c r="K295" s="39"/>
      <c r="L295" s="43"/>
      <c r="M295" s="243"/>
      <c r="N295" s="244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167</v>
      </c>
      <c r="AU295" s="16" t="s">
        <v>85</v>
      </c>
    </row>
    <row r="296" s="2" customFormat="1" ht="24.15" customHeight="1">
      <c r="A296" s="37"/>
      <c r="B296" s="38"/>
      <c r="C296" s="257" t="s">
        <v>600</v>
      </c>
      <c r="D296" s="257" t="s">
        <v>249</v>
      </c>
      <c r="E296" s="258" t="s">
        <v>581</v>
      </c>
      <c r="F296" s="259" t="s">
        <v>582</v>
      </c>
      <c r="G296" s="260" t="s">
        <v>362</v>
      </c>
      <c r="H296" s="261">
        <v>1</v>
      </c>
      <c r="I296" s="262"/>
      <c r="J296" s="263">
        <f>ROUND(I296*H296,2)</f>
        <v>0</v>
      </c>
      <c r="K296" s="264"/>
      <c r="L296" s="265"/>
      <c r="M296" s="266" t="s">
        <v>1</v>
      </c>
      <c r="N296" s="267" t="s">
        <v>41</v>
      </c>
      <c r="O296" s="90"/>
      <c r="P296" s="236">
        <f>O296*H296</f>
        <v>0</v>
      </c>
      <c r="Q296" s="236">
        <v>0.00040000000000000002</v>
      </c>
      <c r="R296" s="236">
        <f>Q296*H296</f>
        <v>0.00040000000000000002</v>
      </c>
      <c r="S296" s="236">
        <v>0</v>
      </c>
      <c r="T296" s="23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349</v>
      </c>
      <c r="AT296" s="238" t="s">
        <v>249</v>
      </c>
      <c r="AU296" s="238" t="s">
        <v>85</v>
      </c>
      <c r="AY296" s="16" t="s">
        <v>158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83</v>
      </c>
      <c r="BK296" s="239">
        <f>ROUND(I296*H296,2)</f>
        <v>0</v>
      </c>
      <c r="BL296" s="16" t="s">
        <v>349</v>
      </c>
      <c r="BM296" s="238" t="s">
        <v>1931</v>
      </c>
    </row>
    <row r="297" s="2" customFormat="1">
      <c r="A297" s="37"/>
      <c r="B297" s="38"/>
      <c r="C297" s="39"/>
      <c r="D297" s="240" t="s">
        <v>167</v>
      </c>
      <c r="E297" s="39"/>
      <c r="F297" s="241" t="s">
        <v>582</v>
      </c>
      <c r="G297" s="39"/>
      <c r="H297" s="39"/>
      <c r="I297" s="242"/>
      <c r="J297" s="39"/>
      <c r="K297" s="39"/>
      <c r="L297" s="43"/>
      <c r="M297" s="243"/>
      <c r="N297" s="24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167</v>
      </c>
      <c r="AU297" s="16" t="s">
        <v>85</v>
      </c>
    </row>
    <row r="298" s="2" customFormat="1" ht="24.15" customHeight="1">
      <c r="A298" s="37"/>
      <c r="B298" s="38"/>
      <c r="C298" s="226" t="s">
        <v>604</v>
      </c>
      <c r="D298" s="226" t="s">
        <v>161</v>
      </c>
      <c r="E298" s="227" t="s">
        <v>563</v>
      </c>
      <c r="F298" s="228" t="s">
        <v>564</v>
      </c>
      <c r="G298" s="229" t="s">
        <v>362</v>
      </c>
      <c r="H298" s="230">
        <v>1</v>
      </c>
      <c r="I298" s="231"/>
      <c r="J298" s="232">
        <f>ROUND(I298*H298,2)</f>
        <v>0</v>
      </c>
      <c r="K298" s="233"/>
      <c r="L298" s="43"/>
      <c r="M298" s="234" t="s">
        <v>1</v>
      </c>
      <c r="N298" s="235" t="s">
        <v>41</v>
      </c>
      <c r="O298" s="90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236</v>
      </c>
      <c r="AT298" s="238" t="s">
        <v>161</v>
      </c>
      <c r="AU298" s="238" t="s">
        <v>85</v>
      </c>
      <c r="AY298" s="16" t="s">
        <v>158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83</v>
      </c>
      <c r="BK298" s="239">
        <f>ROUND(I298*H298,2)</f>
        <v>0</v>
      </c>
      <c r="BL298" s="16" t="s">
        <v>236</v>
      </c>
      <c r="BM298" s="238" t="s">
        <v>1932</v>
      </c>
    </row>
    <row r="299" s="2" customFormat="1">
      <c r="A299" s="37"/>
      <c r="B299" s="38"/>
      <c r="C299" s="39"/>
      <c r="D299" s="240" t="s">
        <v>167</v>
      </c>
      <c r="E299" s="39"/>
      <c r="F299" s="241" t="s">
        <v>566</v>
      </c>
      <c r="G299" s="39"/>
      <c r="H299" s="39"/>
      <c r="I299" s="242"/>
      <c r="J299" s="39"/>
      <c r="K299" s="39"/>
      <c r="L299" s="43"/>
      <c r="M299" s="243"/>
      <c r="N299" s="244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167</v>
      </c>
      <c r="AU299" s="16" t="s">
        <v>85</v>
      </c>
    </row>
    <row r="300" s="2" customFormat="1">
      <c r="A300" s="37"/>
      <c r="B300" s="38"/>
      <c r="C300" s="39"/>
      <c r="D300" s="240" t="s">
        <v>239</v>
      </c>
      <c r="E300" s="39"/>
      <c r="F300" s="256" t="s">
        <v>586</v>
      </c>
      <c r="G300" s="39"/>
      <c r="H300" s="39"/>
      <c r="I300" s="242"/>
      <c r="J300" s="39"/>
      <c r="K300" s="39"/>
      <c r="L300" s="43"/>
      <c r="M300" s="243"/>
      <c r="N300" s="24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239</v>
      </c>
      <c r="AU300" s="16" t="s">
        <v>85</v>
      </c>
    </row>
    <row r="301" s="2" customFormat="1" ht="16.5" customHeight="1">
      <c r="A301" s="37"/>
      <c r="B301" s="38"/>
      <c r="C301" s="257" t="s">
        <v>607</v>
      </c>
      <c r="D301" s="257" t="s">
        <v>249</v>
      </c>
      <c r="E301" s="258" t="s">
        <v>588</v>
      </c>
      <c r="F301" s="259" t="s">
        <v>589</v>
      </c>
      <c r="G301" s="260" t="s">
        <v>462</v>
      </c>
      <c r="H301" s="261">
        <v>1</v>
      </c>
      <c r="I301" s="262"/>
      <c r="J301" s="263">
        <f>ROUND(I301*H301,2)</f>
        <v>0</v>
      </c>
      <c r="K301" s="264"/>
      <c r="L301" s="265"/>
      <c r="M301" s="266" t="s">
        <v>1</v>
      </c>
      <c r="N301" s="267" t="s">
        <v>41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349</v>
      </c>
      <c r="AT301" s="238" t="s">
        <v>249</v>
      </c>
      <c r="AU301" s="238" t="s">
        <v>85</v>
      </c>
      <c r="AY301" s="16" t="s">
        <v>158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83</v>
      </c>
      <c r="BK301" s="239">
        <f>ROUND(I301*H301,2)</f>
        <v>0</v>
      </c>
      <c r="BL301" s="16" t="s">
        <v>349</v>
      </c>
      <c r="BM301" s="238" t="s">
        <v>1933</v>
      </c>
    </row>
    <row r="302" s="2" customFormat="1">
      <c r="A302" s="37"/>
      <c r="B302" s="38"/>
      <c r="C302" s="39"/>
      <c r="D302" s="240" t="s">
        <v>167</v>
      </c>
      <c r="E302" s="39"/>
      <c r="F302" s="241" t="s">
        <v>589</v>
      </c>
      <c r="G302" s="39"/>
      <c r="H302" s="39"/>
      <c r="I302" s="242"/>
      <c r="J302" s="39"/>
      <c r="K302" s="39"/>
      <c r="L302" s="43"/>
      <c r="M302" s="243"/>
      <c r="N302" s="24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167</v>
      </c>
      <c r="AU302" s="16" t="s">
        <v>85</v>
      </c>
    </row>
    <row r="303" s="2" customFormat="1" ht="24.15" customHeight="1">
      <c r="A303" s="37"/>
      <c r="B303" s="38"/>
      <c r="C303" s="226" t="s">
        <v>611</v>
      </c>
      <c r="D303" s="226" t="s">
        <v>161</v>
      </c>
      <c r="E303" s="227" t="s">
        <v>592</v>
      </c>
      <c r="F303" s="228" t="s">
        <v>593</v>
      </c>
      <c r="G303" s="229" t="s">
        <v>362</v>
      </c>
      <c r="H303" s="230">
        <v>2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236</v>
      </c>
      <c r="AT303" s="238" t="s">
        <v>161</v>
      </c>
      <c r="AU303" s="238" t="s">
        <v>85</v>
      </c>
      <c r="AY303" s="16" t="s">
        <v>158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83</v>
      </c>
      <c r="BK303" s="239">
        <f>ROUND(I303*H303,2)</f>
        <v>0</v>
      </c>
      <c r="BL303" s="16" t="s">
        <v>236</v>
      </c>
      <c r="BM303" s="238" t="s">
        <v>1934</v>
      </c>
    </row>
    <row r="304" s="2" customFormat="1">
      <c r="A304" s="37"/>
      <c r="B304" s="38"/>
      <c r="C304" s="39"/>
      <c r="D304" s="240" t="s">
        <v>167</v>
      </c>
      <c r="E304" s="39"/>
      <c r="F304" s="241" t="s">
        <v>595</v>
      </c>
      <c r="G304" s="39"/>
      <c r="H304" s="39"/>
      <c r="I304" s="242"/>
      <c r="J304" s="39"/>
      <c r="K304" s="39"/>
      <c r="L304" s="43"/>
      <c r="M304" s="243"/>
      <c r="N304" s="24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167</v>
      </c>
      <c r="AU304" s="16" t="s">
        <v>85</v>
      </c>
    </row>
    <row r="305" s="2" customFormat="1" ht="24.15" customHeight="1">
      <c r="A305" s="37"/>
      <c r="B305" s="38"/>
      <c r="C305" s="257" t="s">
        <v>614</v>
      </c>
      <c r="D305" s="257" t="s">
        <v>249</v>
      </c>
      <c r="E305" s="258" t="s">
        <v>597</v>
      </c>
      <c r="F305" s="259" t="s">
        <v>598</v>
      </c>
      <c r="G305" s="260" t="s">
        <v>362</v>
      </c>
      <c r="H305" s="261">
        <v>1</v>
      </c>
      <c r="I305" s="262"/>
      <c r="J305" s="263">
        <f>ROUND(I305*H305,2)</f>
        <v>0</v>
      </c>
      <c r="K305" s="264"/>
      <c r="L305" s="265"/>
      <c r="M305" s="266" t="s">
        <v>1</v>
      </c>
      <c r="N305" s="267" t="s">
        <v>41</v>
      </c>
      <c r="O305" s="90"/>
      <c r="P305" s="236">
        <f>O305*H305</f>
        <v>0</v>
      </c>
      <c r="Q305" s="236">
        <v>0.0010499999999999999</v>
      </c>
      <c r="R305" s="236">
        <f>Q305*H305</f>
        <v>0.0010499999999999999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252</v>
      </c>
      <c r="AT305" s="238" t="s">
        <v>249</v>
      </c>
      <c r="AU305" s="238" t="s">
        <v>85</v>
      </c>
      <c r="AY305" s="16" t="s">
        <v>158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83</v>
      </c>
      <c r="BK305" s="239">
        <f>ROUND(I305*H305,2)</f>
        <v>0</v>
      </c>
      <c r="BL305" s="16" t="s">
        <v>236</v>
      </c>
      <c r="BM305" s="238" t="s">
        <v>1935</v>
      </c>
    </row>
    <row r="306" s="2" customFormat="1">
      <c r="A306" s="37"/>
      <c r="B306" s="38"/>
      <c r="C306" s="39"/>
      <c r="D306" s="240" t="s">
        <v>167</v>
      </c>
      <c r="E306" s="39"/>
      <c r="F306" s="241" t="s">
        <v>598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167</v>
      </c>
      <c r="AU306" s="16" t="s">
        <v>85</v>
      </c>
    </row>
    <row r="307" s="2" customFormat="1" ht="24.15" customHeight="1">
      <c r="A307" s="37"/>
      <c r="B307" s="38"/>
      <c r="C307" s="257" t="s">
        <v>618</v>
      </c>
      <c r="D307" s="257" t="s">
        <v>249</v>
      </c>
      <c r="E307" s="258" t="s">
        <v>601</v>
      </c>
      <c r="F307" s="259" t="s">
        <v>602</v>
      </c>
      <c r="G307" s="260" t="s">
        <v>362</v>
      </c>
      <c r="H307" s="261">
        <v>1</v>
      </c>
      <c r="I307" s="262"/>
      <c r="J307" s="263">
        <f>ROUND(I307*H307,2)</f>
        <v>0</v>
      </c>
      <c r="K307" s="264"/>
      <c r="L307" s="265"/>
      <c r="M307" s="266" t="s">
        <v>1</v>
      </c>
      <c r="N307" s="267" t="s">
        <v>41</v>
      </c>
      <c r="O307" s="90"/>
      <c r="P307" s="236">
        <f>O307*H307</f>
        <v>0</v>
      </c>
      <c r="Q307" s="236">
        <v>0.0010499999999999999</v>
      </c>
      <c r="R307" s="236">
        <f>Q307*H307</f>
        <v>0.0010499999999999999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349</v>
      </c>
      <c r="AT307" s="238" t="s">
        <v>249</v>
      </c>
      <c r="AU307" s="238" t="s">
        <v>85</v>
      </c>
      <c r="AY307" s="16" t="s">
        <v>158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83</v>
      </c>
      <c r="BK307" s="239">
        <f>ROUND(I307*H307,2)</f>
        <v>0</v>
      </c>
      <c r="BL307" s="16" t="s">
        <v>349</v>
      </c>
      <c r="BM307" s="238" t="s">
        <v>1936</v>
      </c>
    </row>
    <row r="308" s="2" customFormat="1">
      <c r="A308" s="37"/>
      <c r="B308" s="38"/>
      <c r="C308" s="39"/>
      <c r="D308" s="240" t="s">
        <v>167</v>
      </c>
      <c r="E308" s="39"/>
      <c r="F308" s="241" t="s">
        <v>602</v>
      </c>
      <c r="G308" s="39"/>
      <c r="H308" s="39"/>
      <c r="I308" s="242"/>
      <c r="J308" s="39"/>
      <c r="K308" s="39"/>
      <c r="L308" s="43"/>
      <c r="M308" s="243"/>
      <c r="N308" s="24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167</v>
      </c>
      <c r="AU308" s="16" t="s">
        <v>85</v>
      </c>
    </row>
    <row r="309" s="2" customFormat="1" ht="24.15" customHeight="1">
      <c r="A309" s="37"/>
      <c r="B309" s="38"/>
      <c r="C309" s="226" t="s">
        <v>624</v>
      </c>
      <c r="D309" s="226" t="s">
        <v>161</v>
      </c>
      <c r="E309" s="227" t="s">
        <v>592</v>
      </c>
      <c r="F309" s="228" t="s">
        <v>593</v>
      </c>
      <c r="G309" s="229" t="s">
        <v>362</v>
      </c>
      <c r="H309" s="230">
        <v>1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41</v>
      </c>
      <c r="O309" s="90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236</v>
      </c>
      <c r="AT309" s="238" t="s">
        <v>161</v>
      </c>
      <c r="AU309" s="238" t="s">
        <v>85</v>
      </c>
      <c r="AY309" s="16" t="s">
        <v>158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83</v>
      </c>
      <c r="BK309" s="239">
        <f>ROUND(I309*H309,2)</f>
        <v>0</v>
      </c>
      <c r="BL309" s="16" t="s">
        <v>236</v>
      </c>
      <c r="BM309" s="238" t="s">
        <v>1937</v>
      </c>
    </row>
    <row r="310" s="2" customFormat="1">
      <c r="A310" s="37"/>
      <c r="B310" s="38"/>
      <c r="C310" s="39"/>
      <c r="D310" s="240" t="s">
        <v>167</v>
      </c>
      <c r="E310" s="39"/>
      <c r="F310" s="241" t="s">
        <v>595</v>
      </c>
      <c r="G310" s="39"/>
      <c r="H310" s="39"/>
      <c r="I310" s="242"/>
      <c r="J310" s="39"/>
      <c r="K310" s="39"/>
      <c r="L310" s="43"/>
      <c r="M310" s="243"/>
      <c r="N310" s="24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167</v>
      </c>
      <c r="AU310" s="16" t="s">
        <v>85</v>
      </c>
    </row>
    <row r="311" s="2" customFormat="1">
      <c r="A311" s="37"/>
      <c r="B311" s="38"/>
      <c r="C311" s="39"/>
      <c r="D311" s="240" t="s">
        <v>239</v>
      </c>
      <c r="E311" s="39"/>
      <c r="F311" s="256" t="s">
        <v>606</v>
      </c>
      <c r="G311" s="39"/>
      <c r="H311" s="39"/>
      <c r="I311" s="242"/>
      <c r="J311" s="39"/>
      <c r="K311" s="39"/>
      <c r="L311" s="43"/>
      <c r="M311" s="243"/>
      <c r="N311" s="24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239</v>
      </c>
      <c r="AU311" s="16" t="s">
        <v>85</v>
      </c>
    </row>
    <row r="312" s="2" customFormat="1" ht="16.5" customHeight="1">
      <c r="A312" s="37"/>
      <c r="B312" s="38"/>
      <c r="C312" s="257" t="s">
        <v>628</v>
      </c>
      <c r="D312" s="257" t="s">
        <v>249</v>
      </c>
      <c r="E312" s="258" t="s">
        <v>608</v>
      </c>
      <c r="F312" s="259" t="s">
        <v>609</v>
      </c>
      <c r="G312" s="260" t="s">
        <v>462</v>
      </c>
      <c r="H312" s="261">
        <v>1</v>
      </c>
      <c r="I312" s="262"/>
      <c r="J312" s="263">
        <f>ROUND(I312*H312,2)</f>
        <v>0</v>
      </c>
      <c r="K312" s="264"/>
      <c r="L312" s="265"/>
      <c r="M312" s="266" t="s">
        <v>1</v>
      </c>
      <c r="N312" s="267" t="s">
        <v>41</v>
      </c>
      <c r="O312" s="90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349</v>
      </c>
      <c r="AT312" s="238" t="s">
        <v>249</v>
      </c>
      <c r="AU312" s="238" t="s">
        <v>85</v>
      </c>
      <c r="AY312" s="16" t="s">
        <v>158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83</v>
      </c>
      <c r="BK312" s="239">
        <f>ROUND(I312*H312,2)</f>
        <v>0</v>
      </c>
      <c r="BL312" s="16" t="s">
        <v>349</v>
      </c>
      <c r="BM312" s="238" t="s">
        <v>1938</v>
      </c>
    </row>
    <row r="313" s="2" customFormat="1">
      <c r="A313" s="37"/>
      <c r="B313" s="38"/>
      <c r="C313" s="39"/>
      <c r="D313" s="240" t="s">
        <v>167</v>
      </c>
      <c r="E313" s="39"/>
      <c r="F313" s="241" t="s">
        <v>609</v>
      </c>
      <c r="G313" s="39"/>
      <c r="H313" s="39"/>
      <c r="I313" s="242"/>
      <c r="J313" s="39"/>
      <c r="K313" s="39"/>
      <c r="L313" s="43"/>
      <c r="M313" s="243"/>
      <c r="N313" s="24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167</v>
      </c>
      <c r="AU313" s="16" t="s">
        <v>85</v>
      </c>
    </row>
    <row r="314" s="2" customFormat="1" ht="24.15" customHeight="1">
      <c r="A314" s="37"/>
      <c r="B314" s="38"/>
      <c r="C314" s="226" t="s">
        <v>631</v>
      </c>
      <c r="D314" s="226" t="s">
        <v>161</v>
      </c>
      <c r="E314" s="227" t="s">
        <v>592</v>
      </c>
      <c r="F314" s="228" t="s">
        <v>593</v>
      </c>
      <c r="G314" s="229" t="s">
        <v>362</v>
      </c>
      <c r="H314" s="230">
        <v>1</v>
      </c>
      <c r="I314" s="231"/>
      <c r="J314" s="232">
        <f>ROUND(I314*H314,2)</f>
        <v>0</v>
      </c>
      <c r="K314" s="233"/>
      <c r="L314" s="43"/>
      <c r="M314" s="234" t="s">
        <v>1</v>
      </c>
      <c r="N314" s="235" t="s">
        <v>41</v>
      </c>
      <c r="O314" s="90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165</v>
      </c>
      <c r="AT314" s="238" t="s">
        <v>161</v>
      </c>
      <c r="AU314" s="238" t="s">
        <v>85</v>
      </c>
      <c r="AY314" s="16" t="s">
        <v>158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83</v>
      </c>
      <c r="BK314" s="239">
        <f>ROUND(I314*H314,2)</f>
        <v>0</v>
      </c>
      <c r="BL314" s="16" t="s">
        <v>165</v>
      </c>
      <c r="BM314" s="238" t="s">
        <v>1939</v>
      </c>
    </row>
    <row r="315" s="2" customFormat="1">
      <c r="A315" s="37"/>
      <c r="B315" s="38"/>
      <c r="C315" s="39"/>
      <c r="D315" s="240" t="s">
        <v>167</v>
      </c>
      <c r="E315" s="39"/>
      <c r="F315" s="241" t="s">
        <v>595</v>
      </c>
      <c r="G315" s="39"/>
      <c r="H315" s="39"/>
      <c r="I315" s="242"/>
      <c r="J315" s="39"/>
      <c r="K315" s="39"/>
      <c r="L315" s="43"/>
      <c r="M315" s="243"/>
      <c r="N315" s="244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167</v>
      </c>
      <c r="AU315" s="16" t="s">
        <v>85</v>
      </c>
    </row>
    <row r="316" s="2" customFormat="1">
      <c r="A316" s="37"/>
      <c r="B316" s="38"/>
      <c r="C316" s="39"/>
      <c r="D316" s="240" t="s">
        <v>239</v>
      </c>
      <c r="E316" s="39"/>
      <c r="F316" s="256" t="s">
        <v>613</v>
      </c>
      <c r="G316" s="39"/>
      <c r="H316" s="39"/>
      <c r="I316" s="242"/>
      <c r="J316" s="39"/>
      <c r="K316" s="39"/>
      <c r="L316" s="43"/>
      <c r="M316" s="243"/>
      <c r="N316" s="244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239</v>
      </c>
      <c r="AU316" s="16" t="s">
        <v>85</v>
      </c>
    </row>
    <row r="317" s="2" customFormat="1" ht="16.5" customHeight="1">
      <c r="A317" s="37"/>
      <c r="B317" s="38"/>
      <c r="C317" s="257" t="s">
        <v>635</v>
      </c>
      <c r="D317" s="257" t="s">
        <v>249</v>
      </c>
      <c r="E317" s="258" t="s">
        <v>615</v>
      </c>
      <c r="F317" s="259" t="s">
        <v>616</v>
      </c>
      <c r="G317" s="260" t="s">
        <v>462</v>
      </c>
      <c r="H317" s="261">
        <v>1</v>
      </c>
      <c r="I317" s="262"/>
      <c r="J317" s="263">
        <f>ROUND(I317*H317,2)</f>
        <v>0</v>
      </c>
      <c r="K317" s="264"/>
      <c r="L317" s="265"/>
      <c r="M317" s="266" t="s">
        <v>1</v>
      </c>
      <c r="N317" s="267" t="s">
        <v>41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349</v>
      </c>
      <c r="AT317" s="238" t="s">
        <v>249</v>
      </c>
      <c r="AU317" s="238" t="s">
        <v>85</v>
      </c>
      <c r="AY317" s="16" t="s">
        <v>158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83</v>
      </c>
      <c r="BK317" s="239">
        <f>ROUND(I317*H317,2)</f>
        <v>0</v>
      </c>
      <c r="BL317" s="16" t="s">
        <v>349</v>
      </c>
      <c r="BM317" s="238" t="s">
        <v>1940</v>
      </c>
    </row>
    <row r="318" s="2" customFormat="1">
      <c r="A318" s="37"/>
      <c r="B318" s="38"/>
      <c r="C318" s="39"/>
      <c r="D318" s="240" t="s">
        <v>167</v>
      </c>
      <c r="E318" s="39"/>
      <c r="F318" s="241" t="s">
        <v>616</v>
      </c>
      <c r="G318" s="39"/>
      <c r="H318" s="39"/>
      <c r="I318" s="242"/>
      <c r="J318" s="39"/>
      <c r="K318" s="39"/>
      <c r="L318" s="43"/>
      <c r="M318" s="243"/>
      <c r="N318" s="24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167</v>
      </c>
      <c r="AU318" s="16" t="s">
        <v>85</v>
      </c>
    </row>
    <row r="319" s="2" customFormat="1" ht="21.75" customHeight="1">
      <c r="A319" s="37"/>
      <c r="B319" s="38"/>
      <c r="C319" s="226" t="s">
        <v>640</v>
      </c>
      <c r="D319" s="226" t="s">
        <v>161</v>
      </c>
      <c r="E319" s="227" t="s">
        <v>619</v>
      </c>
      <c r="F319" s="228" t="s">
        <v>620</v>
      </c>
      <c r="G319" s="229" t="s">
        <v>362</v>
      </c>
      <c r="H319" s="230">
        <v>1</v>
      </c>
      <c r="I319" s="231"/>
      <c r="J319" s="232">
        <f>ROUND(I319*H319,2)</f>
        <v>0</v>
      </c>
      <c r="K319" s="233"/>
      <c r="L319" s="43"/>
      <c r="M319" s="234" t="s">
        <v>1</v>
      </c>
      <c r="N319" s="235" t="s">
        <v>41</v>
      </c>
      <c r="O319" s="90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236</v>
      </c>
      <c r="AT319" s="238" t="s">
        <v>161</v>
      </c>
      <c r="AU319" s="238" t="s">
        <v>85</v>
      </c>
      <c r="AY319" s="16" t="s">
        <v>158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83</v>
      </c>
      <c r="BK319" s="239">
        <f>ROUND(I319*H319,2)</f>
        <v>0</v>
      </c>
      <c r="BL319" s="16" t="s">
        <v>236</v>
      </c>
      <c r="BM319" s="238" t="s">
        <v>1941</v>
      </c>
    </row>
    <row r="320" s="2" customFormat="1">
      <c r="A320" s="37"/>
      <c r="B320" s="38"/>
      <c r="C320" s="39"/>
      <c r="D320" s="240" t="s">
        <v>167</v>
      </c>
      <c r="E320" s="39"/>
      <c r="F320" s="241" t="s">
        <v>622</v>
      </c>
      <c r="G320" s="39"/>
      <c r="H320" s="39"/>
      <c r="I320" s="242"/>
      <c r="J320" s="39"/>
      <c r="K320" s="39"/>
      <c r="L320" s="43"/>
      <c r="M320" s="243"/>
      <c r="N320" s="24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167</v>
      </c>
      <c r="AU320" s="16" t="s">
        <v>85</v>
      </c>
    </row>
    <row r="321" s="2" customFormat="1">
      <c r="A321" s="37"/>
      <c r="B321" s="38"/>
      <c r="C321" s="39"/>
      <c r="D321" s="240" t="s">
        <v>239</v>
      </c>
      <c r="E321" s="39"/>
      <c r="F321" s="256" t="s">
        <v>623</v>
      </c>
      <c r="G321" s="39"/>
      <c r="H321" s="39"/>
      <c r="I321" s="242"/>
      <c r="J321" s="39"/>
      <c r="K321" s="39"/>
      <c r="L321" s="43"/>
      <c r="M321" s="243"/>
      <c r="N321" s="244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239</v>
      </c>
      <c r="AU321" s="16" t="s">
        <v>85</v>
      </c>
    </row>
    <row r="322" s="2" customFormat="1" ht="16.5" customHeight="1">
      <c r="A322" s="37"/>
      <c r="B322" s="38"/>
      <c r="C322" s="257" t="s">
        <v>644</v>
      </c>
      <c r="D322" s="257" t="s">
        <v>249</v>
      </c>
      <c r="E322" s="258" t="s">
        <v>625</v>
      </c>
      <c r="F322" s="259" t="s">
        <v>626</v>
      </c>
      <c r="G322" s="260" t="s">
        <v>302</v>
      </c>
      <c r="H322" s="261">
        <v>1</v>
      </c>
      <c r="I322" s="262"/>
      <c r="J322" s="263">
        <f>ROUND(I322*H322,2)</f>
        <v>0</v>
      </c>
      <c r="K322" s="264"/>
      <c r="L322" s="265"/>
      <c r="M322" s="266" t="s">
        <v>1</v>
      </c>
      <c r="N322" s="267" t="s">
        <v>41</v>
      </c>
      <c r="O322" s="90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8" t="s">
        <v>349</v>
      </c>
      <c r="AT322" s="238" t="s">
        <v>249</v>
      </c>
      <c r="AU322" s="238" t="s">
        <v>85</v>
      </c>
      <c r="AY322" s="16" t="s">
        <v>158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6" t="s">
        <v>83</v>
      </c>
      <c r="BK322" s="239">
        <f>ROUND(I322*H322,2)</f>
        <v>0</v>
      </c>
      <c r="BL322" s="16" t="s">
        <v>349</v>
      </c>
      <c r="BM322" s="238" t="s">
        <v>1942</v>
      </c>
    </row>
    <row r="323" s="2" customFormat="1">
      <c r="A323" s="37"/>
      <c r="B323" s="38"/>
      <c r="C323" s="39"/>
      <c r="D323" s="240" t="s">
        <v>167</v>
      </c>
      <c r="E323" s="39"/>
      <c r="F323" s="241" t="s">
        <v>626</v>
      </c>
      <c r="G323" s="39"/>
      <c r="H323" s="39"/>
      <c r="I323" s="242"/>
      <c r="J323" s="39"/>
      <c r="K323" s="39"/>
      <c r="L323" s="43"/>
      <c r="M323" s="243"/>
      <c r="N323" s="24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167</v>
      </c>
      <c r="AU323" s="16" t="s">
        <v>85</v>
      </c>
    </row>
    <row r="324" s="2" customFormat="1" ht="21.75" customHeight="1">
      <c r="A324" s="37"/>
      <c r="B324" s="38"/>
      <c r="C324" s="226" t="s">
        <v>649</v>
      </c>
      <c r="D324" s="226" t="s">
        <v>161</v>
      </c>
      <c r="E324" s="227" t="s">
        <v>619</v>
      </c>
      <c r="F324" s="228" t="s">
        <v>620</v>
      </c>
      <c r="G324" s="229" t="s">
        <v>362</v>
      </c>
      <c r="H324" s="230">
        <v>1</v>
      </c>
      <c r="I324" s="231"/>
      <c r="J324" s="232">
        <f>ROUND(I324*H324,2)</f>
        <v>0</v>
      </c>
      <c r="K324" s="233"/>
      <c r="L324" s="43"/>
      <c r="M324" s="234" t="s">
        <v>1</v>
      </c>
      <c r="N324" s="235" t="s">
        <v>41</v>
      </c>
      <c r="O324" s="90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8" t="s">
        <v>236</v>
      </c>
      <c r="AT324" s="238" t="s">
        <v>161</v>
      </c>
      <c r="AU324" s="238" t="s">
        <v>85</v>
      </c>
      <c r="AY324" s="16" t="s">
        <v>158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6" t="s">
        <v>83</v>
      </c>
      <c r="BK324" s="239">
        <f>ROUND(I324*H324,2)</f>
        <v>0</v>
      </c>
      <c r="BL324" s="16" t="s">
        <v>236</v>
      </c>
      <c r="BM324" s="238" t="s">
        <v>1943</v>
      </c>
    </row>
    <row r="325" s="2" customFormat="1">
      <c r="A325" s="37"/>
      <c r="B325" s="38"/>
      <c r="C325" s="39"/>
      <c r="D325" s="240" t="s">
        <v>167</v>
      </c>
      <c r="E325" s="39"/>
      <c r="F325" s="241" t="s">
        <v>622</v>
      </c>
      <c r="G325" s="39"/>
      <c r="H325" s="39"/>
      <c r="I325" s="242"/>
      <c r="J325" s="39"/>
      <c r="K325" s="39"/>
      <c r="L325" s="43"/>
      <c r="M325" s="243"/>
      <c r="N325" s="244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167</v>
      </c>
      <c r="AU325" s="16" t="s">
        <v>85</v>
      </c>
    </row>
    <row r="326" s="2" customFormat="1">
      <c r="A326" s="37"/>
      <c r="B326" s="38"/>
      <c r="C326" s="39"/>
      <c r="D326" s="240" t="s">
        <v>239</v>
      </c>
      <c r="E326" s="39"/>
      <c r="F326" s="256" t="s">
        <v>630</v>
      </c>
      <c r="G326" s="39"/>
      <c r="H326" s="39"/>
      <c r="I326" s="242"/>
      <c r="J326" s="39"/>
      <c r="K326" s="39"/>
      <c r="L326" s="43"/>
      <c r="M326" s="243"/>
      <c r="N326" s="24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239</v>
      </c>
      <c r="AU326" s="16" t="s">
        <v>85</v>
      </c>
    </row>
    <row r="327" s="2" customFormat="1" ht="16.5" customHeight="1">
      <c r="A327" s="37"/>
      <c r="B327" s="38"/>
      <c r="C327" s="257" t="s">
        <v>653</v>
      </c>
      <c r="D327" s="257" t="s">
        <v>249</v>
      </c>
      <c r="E327" s="258" t="s">
        <v>632</v>
      </c>
      <c r="F327" s="259" t="s">
        <v>633</v>
      </c>
      <c r="G327" s="260" t="s">
        <v>302</v>
      </c>
      <c r="H327" s="261">
        <v>1</v>
      </c>
      <c r="I327" s="262"/>
      <c r="J327" s="263">
        <f>ROUND(I327*H327,2)</f>
        <v>0</v>
      </c>
      <c r="K327" s="264"/>
      <c r="L327" s="265"/>
      <c r="M327" s="266" t="s">
        <v>1</v>
      </c>
      <c r="N327" s="267" t="s">
        <v>41</v>
      </c>
      <c r="O327" s="90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8" t="s">
        <v>349</v>
      </c>
      <c r="AT327" s="238" t="s">
        <v>249</v>
      </c>
      <c r="AU327" s="238" t="s">
        <v>85</v>
      </c>
      <c r="AY327" s="16" t="s">
        <v>158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6" t="s">
        <v>83</v>
      </c>
      <c r="BK327" s="239">
        <f>ROUND(I327*H327,2)</f>
        <v>0</v>
      </c>
      <c r="BL327" s="16" t="s">
        <v>349</v>
      </c>
      <c r="BM327" s="238" t="s">
        <v>1944</v>
      </c>
    </row>
    <row r="328" s="2" customFormat="1">
      <c r="A328" s="37"/>
      <c r="B328" s="38"/>
      <c r="C328" s="39"/>
      <c r="D328" s="240" t="s">
        <v>167</v>
      </c>
      <c r="E328" s="39"/>
      <c r="F328" s="241" t="s">
        <v>633</v>
      </c>
      <c r="G328" s="39"/>
      <c r="H328" s="39"/>
      <c r="I328" s="242"/>
      <c r="J328" s="39"/>
      <c r="K328" s="39"/>
      <c r="L328" s="43"/>
      <c r="M328" s="243"/>
      <c r="N328" s="244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167</v>
      </c>
      <c r="AU328" s="16" t="s">
        <v>85</v>
      </c>
    </row>
    <row r="329" s="2" customFormat="1" ht="24.15" customHeight="1">
      <c r="A329" s="37"/>
      <c r="B329" s="38"/>
      <c r="C329" s="226" t="s">
        <v>659</v>
      </c>
      <c r="D329" s="226" t="s">
        <v>161</v>
      </c>
      <c r="E329" s="227" t="s">
        <v>636</v>
      </c>
      <c r="F329" s="228" t="s">
        <v>637</v>
      </c>
      <c r="G329" s="229" t="s">
        <v>362</v>
      </c>
      <c r="H329" s="230">
        <v>2</v>
      </c>
      <c r="I329" s="231"/>
      <c r="J329" s="232">
        <f>ROUND(I329*H329,2)</f>
        <v>0</v>
      </c>
      <c r="K329" s="233"/>
      <c r="L329" s="43"/>
      <c r="M329" s="234" t="s">
        <v>1</v>
      </c>
      <c r="N329" s="235" t="s">
        <v>41</v>
      </c>
      <c r="O329" s="90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236</v>
      </c>
      <c r="AT329" s="238" t="s">
        <v>161</v>
      </c>
      <c r="AU329" s="238" t="s">
        <v>85</v>
      </c>
      <c r="AY329" s="16" t="s">
        <v>158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83</v>
      </c>
      <c r="BK329" s="239">
        <f>ROUND(I329*H329,2)</f>
        <v>0</v>
      </c>
      <c r="BL329" s="16" t="s">
        <v>236</v>
      </c>
      <c r="BM329" s="238" t="s">
        <v>1945</v>
      </c>
    </row>
    <row r="330" s="2" customFormat="1">
      <c r="A330" s="37"/>
      <c r="B330" s="38"/>
      <c r="C330" s="39"/>
      <c r="D330" s="240" t="s">
        <v>167</v>
      </c>
      <c r="E330" s="39"/>
      <c r="F330" s="241" t="s">
        <v>639</v>
      </c>
      <c r="G330" s="39"/>
      <c r="H330" s="39"/>
      <c r="I330" s="242"/>
      <c r="J330" s="39"/>
      <c r="K330" s="39"/>
      <c r="L330" s="43"/>
      <c r="M330" s="243"/>
      <c r="N330" s="244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167</v>
      </c>
      <c r="AU330" s="16" t="s">
        <v>85</v>
      </c>
    </row>
    <row r="331" s="2" customFormat="1" ht="24.15" customHeight="1">
      <c r="A331" s="37"/>
      <c r="B331" s="38"/>
      <c r="C331" s="257" t="s">
        <v>663</v>
      </c>
      <c r="D331" s="257" t="s">
        <v>249</v>
      </c>
      <c r="E331" s="258" t="s">
        <v>641</v>
      </c>
      <c r="F331" s="259" t="s">
        <v>642</v>
      </c>
      <c r="G331" s="260" t="s">
        <v>462</v>
      </c>
      <c r="H331" s="261">
        <v>1</v>
      </c>
      <c r="I331" s="262"/>
      <c r="J331" s="263">
        <f>ROUND(I331*H331,2)</f>
        <v>0</v>
      </c>
      <c r="K331" s="264"/>
      <c r="L331" s="265"/>
      <c r="M331" s="266" t="s">
        <v>1</v>
      </c>
      <c r="N331" s="267" t="s">
        <v>41</v>
      </c>
      <c r="O331" s="90"/>
      <c r="P331" s="236">
        <f>O331*H331</f>
        <v>0</v>
      </c>
      <c r="Q331" s="236">
        <v>0</v>
      </c>
      <c r="R331" s="236">
        <f>Q331*H331</f>
        <v>0</v>
      </c>
      <c r="S331" s="236">
        <v>0</v>
      </c>
      <c r="T331" s="23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8" t="s">
        <v>349</v>
      </c>
      <c r="AT331" s="238" t="s">
        <v>249</v>
      </c>
      <c r="AU331" s="238" t="s">
        <v>85</v>
      </c>
      <c r="AY331" s="16" t="s">
        <v>158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6" t="s">
        <v>83</v>
      </c>
      <c r="BK331" s="239">
        <f>ROUND(I331*H331,2)</f>
        <v>0</v>
      </c>
      <c r="BL331" s="16" t="s">
        <v>349</v>
      </c>
      <c r="BM331" s="238" t="s">
        <v>1946</v>
      </c>
    </row>
    <row r="332" s="2" customFormat="1">
      <c r="A332" s="37"/>
      <c r="B332" s="38"/>
      <c r="C332" s="39"/>
      <c r="D332" s="240" t="s">
        <v>167</v>
      </c>
      <c r="E332" s="39"/>
      <c r="F332" s="241" t="s">
        <v>642</v>
      </c>
      <c r="G332" s="39"/>
      <c r="H332" s="39"/>
      <c r="I332" s="242"/>
      <c r="J332" s="39"/>
      <c r="K332" s="39"/>
      <c r="L332" s="43"/>
      <c r="M332" s="243"/>
      <c r="N332" s="244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167</v>
      </c>
      <c r="AU332" s="16" t="s">
        <v>85</v>
      </c>
    </row>
    <row r="333" s="2" customFormat="1" ht="24.15" customHeight="1">
      <c r="A333" s="37"/>
      <c r="B333" s="38"/>
      <c r="C333" s="257" t="s">
        <v>669</v>
      </c>
      <c r="D333" s="257" t="s">
        <v>249</v>
      </c>
      <c r="E333" s="258" t="s">
        <v>1947</v>
      </c>
      <c r="F333" s="259" t="s">
        <v>1948</v>
      </c>
      <c r="G333" s="260" t="s">
        <v>462</v>
      </c>
      <c r="H333" s="261">
        <v>1</v>
      </c>
      <c r="I333" s="262"/>
      <c r="J333" s="263">
        <f>ROUND(I333*H333,2)</f>
        <v>0</v>
      </c>
      <c r="K333" s="264"/>
      <c r="L333" s="265"/>
      <c r="M333" s="266" t="s">
        <v>1</v>
      </c>
      <c r="N333" s="267" t="s">
        <v>41</v>
      </c>
      <c r="O333" s="90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8" t="s">
        <v>349</v>
      </c>
      <c r="AT333" s="238" t="s">
        <v>249</v>
      </c>
      <c r="AU333" s="238" t="s">
        <v>85</v>
      </c>
      <c r="AY333" s="16" t="s">
        <v>158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6" t="s">
        <v>83</v>
      </c>
      <c r="BK333" s="239">
        <f>ROUND(I333*H333,2)</f>
        <v>0</v>
      </c>
      <c r="BL333" s="16" t="s">
        <v>349</v>
      </c>
      <c r="BM333" s="238" t="s">
        <v>1949</v>
      </c>
    </row>
    <row r="334" s="2" customFormat="1">
      <c r="A334" s="37"/>
      <c r="B334" s="38"/>
      <c r="C334" s="39"/>
      <c r="D334" s="240" t="s">
        <v>167</v>
      </c>
      <c r="E334" s="39"/>
      <c r="F334" s="241" t="s">
        <v>642</v>
      </c>
      <c r="G334" s="39"/>
      <c r="H334" s="39"/>
      <c r="I334" s="242"/>
      <c r="J334" s="39"/>
      <c r="K334" s="39"/>
      <c r="L334" s="43"/>
      <c r="M334" s="243"/>
      <c r="N334" s="244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167</v>
      </c>
      <c r="AU334" s="16" t="s">
        <v>85</v>
      </c>
    </row>
    <row r="335" s="2" customFormat="1" ht="24.15" customHeight="1">
      <c r="A335" s="37"/>
      <c r="B335" s="38"/>
      <c r="C335" s="226" t="s">
        <v>673</v>
      </c>
      <c r="D335" s="226" t="s">
        <v>161</v>
      </c>
      <c r="E335" s="227" t="s">
        <v>645</v>
      </c>
      <c r="F335" s="228" t="s">
        <v>646</v>
      </c>
      <c r="G335" s="229" t="s">
        <v>362</v>
      </c>
      <c r="H335" s="230">
        <v>1</v>
      </c>
      <c r="I335" s="231"/>
      <c r="J335" s="232">
        <f>ROUND(I335*H335,2)</f>
        <v>0</v>
      </c>
      <c r="K335" s="233"/>
      <c r="L335" s="43"/>
      <c r="M335" s="234" t="s">
        <v>1</v>
      </c>
      <c r="N335" s="235" t="s">
        <v>41</v>
      </c>
      <c r="O335" s="90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8" t="s">
        <v>236</v>
      </c>
      <c r="AT335" s="238" t="s">
        <v>161</v>
      </c>
      <c r="AU335" s="238" t="s">
        <v>85</v>
      </c>
      <c r="AY335" s="16" t="s">
        <v>158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6" t="s">
        <v>83</v>
      </c>
      <c r="BK335" s="239">
        <f>ROUND(I335*H335,2)</f>
        <v>0</v>
      </c>
      <c r="BL335" s="16" t="s">
        <v>236</v>
      </c>
      <c r="BM335" s="238" t="s">
        <v>1950</v>
      </c>
    </row>
    <row r="336" s="2" customFormat="1">
      <c r="A336" s="37"/>
      <c r="B336" s="38"/>
      <c r="C336" s="39"/>
      <c r="D336" s="240" t="s">
        <v>167</v>
      </c>
      <c r="E336" s="39"/>
      <c r="F336" s="241" t="s">
        <v>648</v>
      </c>
      <c r="G336" s="39"/>
      <c r="H336" s="39"/>
      <c r="I336" s="242"/>
      <c r="J336" s="39"/>
      <c r="K336" s="39"/>
      <c r="L336" s="43"/>
      <c r="M336" s="243"/>
      <c r="N336" s="244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167</v>
      </c>
      <c r="AU336" s="16" t="s">
        <v>85</v>
      </c>
    </row>
    <row r="337" s="2" customFormat="1" ht="16.5" customHeight="1">
      <c r="A337" s="37"/>
      <c r="B337" s="38"/>
      <c r="C337" s="257" t="s">
        <v>678</v>
      </c>
      <c r="D337" s="257" t="s">
        <v>249</v>
      </c>
      <c r="E337" s="258" t="s">
        <v>650</v>
      </c>
      <c r="F337" s="259" t="s">
        <v>651</v>
      </c>
      <c r="G337" s="260" t="s">
        <v>302</v>
      </c>
      <c r="H337" s="261">
        <v>1</v>
      </c>
      <c r="I337" s="262"/>
      <c r="J337" s="263">
        <f>ROUND(I337*H337,2)</f>
        <v>0</v>
      </c>
      <c r="K337" s="264"/>
      <c r="L337" s="265"/>
      <c r="M337" s="266" t="s">
        <v>1</v>
      </c>
      <c r="N337" s="267" t="s">
        <v>41</v>
      </c>
      <c r="O337" s="90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349</v>
      </c>
      <c r="AT337" s="238" t="s">
        <v>249</v>
      </c>
      <c r="AU337" s="238" t="s">
        <v>85</v>
      </c>
      <c r="AY337" s="16" t="s">
        <v>158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83</v>
      </c>
      <c r="BK337" s="239">
        <f>ROUND(I337*H337,2)</f>
        <v>0</v>
      </c>
      <c r="BL337" s="16" t="s">
        <v>349</v>
      </c>
      <c r="BM337" s="238" t="s">
        <v>1951</v>
      </c>
    </row>
    <row r="338" s="2" customFormat="1">
      <c r="A338" s="37"/>
      <c r="B338" s="38"/>
      <c r="C338" s="39"/>
      <c r="D338" s="240" t="s">
        <v>167</v>
      </c>
      <c r="E338" s="39"/>
      <c r="F338" s="241" t="s">
        <v>651</v>
      </c>
      <c r="G338" s="39"/>
      <c r="H338" s="39"/>
      <c r="I338" s="242"/>
      <c r="J338" s="39"/>
      <c r="K338" s="39"/>
      <c r="L338" s="43"/>
      <c r="M338" s="243"/>
      <c r="N338" s="244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167</v>
      </c>
      <c r="AU338" s="16" t="s">
        <v>85</v>
      </c>
    </row>
    <row r="339" s="2" customFormat="1" ht="24.15" customHeight="1">
      <c r="A339" s="37"/>
      <c r="B339" s="38"/>
      <c r="C339" s="226" t="s">
        <v>682</v>
      </c>
      <c r="D339" s="226" t="s">
        <v>161</v>
      </c>
      <c r="E339" s="227" t="s">
        <v>654</v>
      </c>
      <c r="F339" s="228" t="s">
        <v>655</v>
      </c>
      <c r="G339" s="229" t="s">
        <v>362</v>
      </c>
      <c r="H339" s="230">
        <v>2</v>
      </c>
      <c r="I339" s="231"/>
      <c r="J339" s="232">
        <f>ROUND(I339*H339,2)</f>
        <v>0</v>
      </c>
      <c r="K339" s="233"/>
      <c r="L339" s="43"/>
      <c r="M339" s="234" t="s">
        <v>1</v>
      </c>
      <c r="N339" s="235" t="s">
        <v>41</v>
      </c>
      <c r="O339" s="90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8" t="s">
        <v>236</v>
      </c>
      <c r="AT339" s="238" t="s">
        <v>161</v>
      </c>
      <c r="AU339" s="238" t="s">
        <v>85</v>
      </c>
      <c r="AY339" s="16" t="s">
        <v>158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6" t="s">
        <v>83</v>
      </c>
      <c r="BK339" s="239">
        <f>ROUND(I339*H339,2)</f>
        <v>0</v>
      </c>
      <c r="BL339" s="16" t="s">
        <v>236</v>
      </c>
      <c r="BM339" s="238" t="s">
        <v>1952</v>
      </c>
    </row>
    <row r="340" s="2" customFormat="1">
      <c r="A340" s="37"/>
      <c r="B340" s="38"/>
      <c r="C340" s="39"/>
      <c r="D340" s="240" t="s">
        <v>167</v>
      </c>
      <c r="E340" s="39"/>
      <c r="F340" s="241" t="s">
        <v>657</v>
      </c>
      <c r="G340" s="39"/>
      <c r="H340" s="39"/>
      <c r="I340" s="242"/>
      <c r="J340" s="39"/>
      <c r="K340" s="39"/>
      <c r="L340" s="43"/>
      <c r="M340" s="243"/>
      <c r="N340" s="244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167</v>
      </c>
      <c r="AU340" s="16" t="s">
        <v>85</v>
      </c>
    </row>
    <row r="341" s="2" customFormat="1">
      <c r="A341" s="37"/>
      <c r="B341" s="38"/>
      <c r="C341" s="39"/>
      <c r="D341" s="240" t="s">
        <v>239</v>
      </c>
      <c r="E341" s="39"/>
      <c r="F341" s="256" t="s">
        <v>658</v>
      </c>
      <c r="G341" s="39"/>
      <c r="H341" s="39"/>
      <c r="I341" s="242"/>
      <c r="J341" s="39"/>
      <c r="K341" s="39"/>
      <c r="L341" s="43"/>
      <c r="M341" s="243"/>
      <c r="N341" s="24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239</v>
      </c>
      <c r="AU341" s="16" t="s">
        <v>85</v>
      </c>
    </row>
    <row r="342" s="2" customFormat="1" ht="16.5" customHeight="1">
      <c r="A342" s="37"/>
      <c r="B342" s="38"/>
      <c r="C342" s="257" t="s">
        <v>688</v>
      </c>
      <c r="D342" s="257" t="s">
        <v>249</v>
      </c>
      <c r="E342" s="258" t="s">
        <v>660</v>
      </c>
      <c r="F342" s="259" t="s">
        <v>661</v>
      </c>
      <c r="G342" s="260" t="s">
        <v>462</v>
      </c>
      <c r="H342" s="261">
        <v>2</v>
      </c>
      <c r="I342" s="262"/>
      <c r="J342" s="263">
        <f>ROUND(I342*H342,2)</f>
        <v>0</v>
      </c>
      <c r="K342" s="264"/>
      <c r="L342" s="265"/>
      <c r="M342" s="266" t="s">
        <v>1</v>
      </c>
      <c r="N342" s="267" t="s">
        <v>41</v>
      </c>
      <c r="O342" s="90"/>
      <c r="P342" s="236">
        <f>O342*H342</f>
        <v>0</v>
      </c>
      <c r="Q342" s="236">
        <v>0</v>
      </c>
      <c r="R342" s="236">
        <f>Q342*H342</f>
        <v>0</v>
      </c>
      <c r="S342" s="236">
        <v>0</v>
      </c>
      <c r="T342" s="23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8" t="s">
        <v>349</v>
      </c>
      <c r="AT342" s="238" t="s">
        <v>249</v>
      </c>
      <c r="AU342" s="238" t="s">
        <v>85</v>
      </c>
      <c r="AY342" s="16" t="s">
        <v>158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6" t="s">
        <v>83</v>
      </c>
      <c r="BK342" s="239">
        <f>ROUND(I342*H342,2)</f>
        <v>0</v>
      </c>
      <c r="BL342" s="16" t="s">
        <v>349</v>
      </c>
      <c r="BM342" s="238" t="s">
        <v>1953</v>
      </c>
    </row>
    <row r="343" s="2" customFormat="1">
      <c r="A343" s="37"/>
      <c r="B343" s="38"/>
      <c r="C343" s="39"/>
      <c r="D343" s="240" t="s">
        <v>167</v>
      </c>
      <c r="E343" s="39"/>
      <c r="F343" s="241" t="s">
        <v>661</v>
      </c>
      <c r="G343" s="39"/>
      <c r="H343" s="39"/>
      <c r="I343" s="242"/>
      <c r="J343" s="39"/>
      <c r="K343" s="39"/>
      <c r="L343" s="43"/>
      <c r="M343" s="243"/>
      <c r="N343" s="244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167</v>
      </c>
      <c r="AU343" s="16" t="s">
        <v>85</v>
      </c>
    </row>
    <row r="344" s="2" customFormat="1" ht="16.5" customHeight="1">
      <c r="A344" s="37"/>
      <c r="B344" s="38"/>
      <c r="C344" s="226" t="s">
        <v>692</v>
      </c>
      <c r="D344" s="226" t="s">
        <v>161</v>
      </c>
      <c r="E344" s="227" t="s">
        <v>664</v>
      </c>
      <c r="F344" s="228" t="s">
        <v>665</v>
      </c>
      <c r="G344" s="229" t="s">
        <v>362</v>
      </c>
      <c r="H344" s="230">
        <v>1</v>
      </c>
      <c r="I344" s="231"/>
      <c r="J344" s="232">
        <f>ROUND(I344*H344,2)</f>
        <v>0</v>
      </c>
      <c r="K344" s="233"/>
      <c r="L344" s="43"/>
      <c r="M344" s="234" t="s">
        <v>1</v>
      </c>
      <c r="N344" s="235" t="s">
        <v>41</v>
      </c>
      <c r="O344" s="90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8" t="s">
        <v>236</v>
      </c>
      <c r="AT344" s="238" t="s">
        <v>161</v>
      </c>
      <c r="AU344" s="238" t="s">
        <v>85</v>
      </c>
      <c r="AY344" s="16" t="s">
        <v>158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6" t="s">
        <v>83</v>
      </c>
      <c r="BK344" s="239">
        <f>ROUND(I344*H344,2)</f>
        <v>0</v>
      </c>
      <c r="BL344" s="16" t="s">
        <v>236</v>
      </c>
      <c r="BM344" s="238" t="s">
        <v>1954</v>
      </c>
    </row>
    <row r="345" s="2" customFormat="1">
      <c r="A345" s="37"/>
      <c r="B345" s="38"/>
      <c r="C345" s="39"/>
      <c r="D345" s="240" t="s">
        <v>167</v>
      </c>
      <c r="E345" s="39"/>
      <c r="F345" s="241" t="s">
        <v>667</v>
      </c>
      <c r="G345" s="39"/>
      <c r="H345" s="39"/>
      <c r="I345" s="242"/>
      <c r="J345" s="39"/>
      <c r="K345" s="39"/>
      <c r="L345" s="43"/>
      <c r="M345" s="243"/>
      <c r="N345" s="244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167</v>
      </c>
      <c r="AU345" s="16" t="s">
        <v>85</v>
      </c>
    </row>
    <row r="346" s="2" customFormat="1">
      <c r="A346" s="37"/>
      <c r="B346" s="38"/>
      <c r="C346" s="39"/>
      <c r="D346" s="240" t="s">
        <v>239</v>
      </c>
      <c r="E346" s="39"/>
      <c r="F346" s="256" t="s">
        <v>668</v>
      </c>
      <c r="G346" s="39"/>
      <c r="H346" s="39"/>
      <c r="I346" s="242"/>
      <c r="J346" s="39"/>
      <c r="K346" s="39"/>
      <c r="L346" s="43"/>
      <c r="M346" s="243"/>
      <c r="N346" s="244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239</v>
      </c>
      <c r="AU346" s="16" t="s">
        <v>85</v>
      </c>
    </row>
    <row r="347" s="2" customFormat="1" ht="16.5" customHeight="1">
      <c r="A347" s="37"/>
      <c r="B347" s="38"/>
      <c r="C347" s="257" t="s">
        <v>698</v>
      </c>
      <c r="D347" s="257" t="s">
        <v>249</v>
      </c>
      <c r="E347" s="258" t="s">
        <v>670</v>
      </c>
      <c r="F347" s="259" t="s">
        <v>671</v>
      </c>
      <c r="G347" s="260" t="s">
        <v>302</v>
      </c>
      <c r="H347" s="261">
        <v>1</v>
      </c>
      <c r="I347" s="262"/>
      <c r="J347" s="263">
        <f>ROUND(I347*H347,2)</f>
        <v>0</v>
      </c>
      <c r="K347" s="264"/>
      <c r="L347" s="265"/>
      <c r="M347" s="266" t="s">
        <v>1</v>
      </c>
      <c r="N347" s="267" t="s">
        <v>41</v>
      </c>
      <c r="O347" s="90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8" t="s">
        <v>349</v>
      </c>
      <c r="AT347" s="238" t="s">
        <v>249</v>
      </c>
      <c r="AU347" s="238" t="s">
        <v>85</v>
      </c>
      <c r="AY347" s="16" t="s">
        <v>158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6" t="s">
        <v>83</v>
      </c>
      <c r="BK347" s="239">
        <f>ROUND(I347*H347,2)</f>
        <v>0</v>
      </c>
      <c r="BL347" s="16" t="s">
        <v>349</v>
      </c>
      <c r="BM347" s="238" t="s">
        <v>1955</v>
      </c>
    </row>
    <row r="348" s="2" customFormat="1">
      <c r="A348" s="37"/>
      <c r="B348" s="38"/>
      <c r="C348" s="39"/>
      <c r="D348" s="240" t="s">
        <v>167</v>
      </c>
      <c r="E348" s="39"/>
      <c r="F348" s="241" t="s">
        <v>671</v>
      </c>
      <c r="G348" s="39"/>
      <c r="H348" s="39"/>
      <c r="I348" s="242"/>
      <c r="J348" s="39"/>
      <c r="K348" s="39"/>
      <c r="L348" s="43"/>
      <c r="M348" s="243"/>
      <c r="N348" s="244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167</v>
      </c>
      <c r="AU348" s="16" t="s">
        <v>85</v>
      </c>
    </row>
    <row r="349" s="2" customFormat="1" ht="37.8" customHeight="1">
      <c r="A349" s="37"/>
      <c r="B349" s="38"/>
      <c r="C349" s="226" t="s">
        <v>703</v>
      </c>
      <c r="D349" s="226" t="s">
        <v>161</v>
      </c>
      <c r="E349" s="227" t="s">
        <v>674</v>
      </c>
      <c r="F349" s="228" t="s">
        <v>675</v>
      </c>
      <c r="G349" s="229" t="s">
        <v>362</v>
      </c>
      <c r="H349" s="230">
        <v>10</v>
      </c>
      <c r="I349" s="231"/>
      <c r="J349" s="232">
        <f>ROUND(I349*H349,2)</f>
        <v>0</v>
      </c>
      <c r="K349" s="233"/>
      <c r="L349" s="43"/>
      <c r="M349" s="234" t="s">
        <v>1</v>
      </c>
      <c r="N349" s="235" t="s">
        <v>41</v>
      </c>
      <c r="O349" s="90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8" t="s">
        <v>236</v>
      </c>
      <c r="AT349" s="238" t="s">
        <v>161</v>
      </c>
      <c r="AU349" s="238" t="s">
        <v>85</v>
      </c>
      <c r="AY349" s="16" t="s">
        <v>158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6" t="s">
        <v>83</v>
      </c>
      <c r="BK349" s="239">
        <f>ROUND(I349*H349,2)</f>
        <v>0</v>
      </c>
      <c r="BL349" s="16" t="s">
        <v>236</v>
      </c>
      <c r="BM349" s="238" t="s">
        <v>1956</v>
      </c>
    </row>
    <row r="350" s="2" customFormat="1">
      <c r="A350" s="37"/>
      <c r="B350" s="38"/>
      <c r="C350" s="39"/>
      <c r="D350" s="240" t="s">
        <v>167</v>
      </c>
      <c r="E350" s="39"/>
      <c r="F350" s="241" t="s">
        <v>677</v>
      </c>
      <c r="G350" s="39"/>
      <c r="H350" s="39"/>
      <c r="I350" s="242"/>
      <c r="J350" s="39"/>
      <c r="K350" s="39"/>
      <c r="L350" s="43"/>
      <c r="M350" s="243"/>
      <c r="N350" s="244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167</v>
      </c>
      <c r="AU350" s="16" t="s">
        <v>85</v>
      </c>
    </row>
    <row r="351" s="2" customFormat="1" ht="16.5" customHeight="1">
      <c r="A351" s="37"/>
      <c r="B351" s="38"/>
      <c r="C351" s="257" t="s">
        <v>711</v>
      </c>
      <c r="D351" s="257" t="s">
        <v>249</v>
      </c>
      <c r="E351" s="258" t="s">
        <v>679</v>
      </c>
      <c r="F351" s="259" t="s">
        <v>680</v>
      </c>
      <c r="G351" s="260" t="s">
        <v>302</v>
      </c>
      <c r="H351" s="261">
        <v>3</v>
      </c>
      <c r="I351" s="262"/>
      <c r="J351" s="263">
        <f>ROUND(I351*H351,2)</f>
        <v>0</v>
      </c>
      <c r="K351" s="264"/>
      <c r="L351" s="265"/>
      <c r="M351" s="266" t="s">
        <v>1</v>
      </c>
      <c r="N351" s="267" t="s">
        <v>41</v>
      </c>
      <c r="O351" s="90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8" t="s">
        <v>349</v>
      </c>
      <c r="AT351" s="238" t="s">
        <v>249</v>
      </c>
      <c r="AU351" s="238" t="s">
        <v>85</v>
      </c>
      <c r="AY351" s="16" t="s">
        <v>158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6" t="s">
        <v>83</v>
      </c>
      <c r="BK351" s="239">
        <f>ROUND(I351*H351,2)</f>
        <v>0</v>
      </c>
      <c r="BL351" s="16" t="s">
        <v>349</v>
      </c>
      <c r="BM351" s="238" t="s">
        <v>1957</v>
      </c>
    </row>
    <row r="352" s="2" customFormat="1">
      <c r="A352" s="37"/>
      <c r="B352" s="38"/>
      <c r="C352" s="39"/>
      <c r="D352" s="240" t="s">
        <v>167</v>
      </c>
      <c r="E352" s="39"/>
      <c r="F352" s="241" t="s">
        <v>680</v>
      </c>
      <c r="G352" s="39"/>
      <c r="H352" s="39"/>
      <c r="I352" s="242"/>
      <c r="J352" s="39"/>
      <c r="K352" s="39"/>
      <c r="L352" s="43"/>
      <c r="M352" s="243"/>
      <c r="N352" s="244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167</v>
      </c>
      <c r="AU352" s="16" t="s">
        <v>85</v>
      </c>
    </row>
    <row r="353" s="2" customFormat="1" ht="16.5" customHeight="1">
      <c r="A353" s="37"/>
      <c r="B353" s="38"/>
      <c r="C353" s="257" t="s">
        <v>717</v>
      </c>
      <c r="D353" s="257" t="s">
        <v>249</v>
      </c>
      <c r="E353" s="258" t="s">
        <v>1958</v>
      </c>
      <c r="F353" s="259" t="s">
        <v>1959</v>
      </c>
      <c r="G353" s="260" t="s">
        <v>302</v>
      </c>
      <c r="H353" s="261">
        <v>7</v>
      </c>
      <c r="I353" s="262"/>
      <c r="J353" s="263">
        <f>ROUND(I353*H353,2)</f>
        <v>0</v>
      </c>
      <c r="K353" s="264"/>
      <c r="L353" s="265"/>
      <c r="M353" s="266" t="s">
        <v>1</v>
      </c>
      <c r="N353" s="267" t="s">
        <v>41</v>
      </c>
      <c r="O353" s="90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349</v>
      </c>
      <c r="AT353" s="238" t="s">
        <v>249</v>
      </c>
      <c r="AU353" s="238" t="s">
        <v>85</v>
      </c>
      <c r="AY353" s="16" t="s">
        <v>158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83</v>
      </c>
      <c r="BK353" s="239">
        <f>ROUND(I353*H353,2)</f>
        <v>0</v>
      </c>
      <c r="BL353" s="16" t="s">
        <v>349</v>
      </c>
      <c r="BM353" s="238" t="s">
        <v>1960</v>
      </c>
    </row>
    <row r="354" s="2" customFormat="1">
      <c r="A354" s="37"/>
      <c r="B354" s="38"/>
      <c r="C354" s="39"/>
      <c r="D354" s="240" t="s">
        <v>167</v>
      </c>
      <c r="E354" s="39"/>
      <c r="F354" s="241" t="s">
        <v>1959</v>
      </c>
      <c r="G354" s="39"/>
      <c r="H354" s="39"/>
      <c r="I354" s="242"/>
      <c r="J354" s="39"/>
      <c r="K354" s="39"/>
      <c r="L354" s="43"/>
      <c r="M354" s="243"/>
      <c r="N354" s="244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167</v>
      </c>
      <c r="AU354" s="16" t="s">
        <v>85</v>
      </c>
    </row>
    <row r="355" s="2" customFormat="1" ht="16.5" customHeight="1">
      <c r="A355" s="37"/>
      <c r="B355" s="38"/>
      <c r="C355" s="226" t="s">
        <v>722</v>
      </c>
      <c r="D355" s="226" t="s">
        <v>161</v>
      </c>
      <c r="E355" s="227" t="s">
        <v>683</v>
      </c>
      <c r="F355" s="228" t="s">
        <v>684</v>
      </c>
      <c r="G355" s="229" t="s">
        <v>362</v>
      </c>
      <c r="H355" s="230">
        <v>6</v>
      </c>
      <c r="I355" s="231"/>
      <c r="J355" s="232">
        <f>ROUND(I355*H355,2)</f>
        <v>0</v>
      </c>
      <c r="K355" s="233"/>
      <c r="L355" s="43"/>
      <c r="M355" s="234" t="s">
        <v>1</v>
      </c>
      <c r="N355" s="235" t="s">
        <v>41</v>
      </c>
      <c r="O355" s="90"/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8" t="s">
        <v>236</v>
      </c>
      <c r="AT355" s="238" t="s">
        <v>161</v>
      </c>
      <c r="AU355" s="238" t="s">
        <v>85</v>
      </c>
      <c r="AY355" s="16" t="s">
        <v>158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6" t="s">
        <v>83</v>
      </c>
      <c r="BK355" s="239">
        <f>ROUND(I355*H355,2)</f>
        <v>0</v>
      </c>
      <c r="BL355" s="16" t="s">
        <v>236</v>
      </c>
      <c r="BM355" s="238" t="s">
        <v>1961</v>
      </c>
    </row>
    <row r="356" s="2" customFormat="1">
      <c r="A356" s="37"/>
      <c r="B356" s="38"/>
      <c r="C356" s="39"/>
      <c r="D356" s="240" t="s">
        <v>167</v>
      </c>
      <c r="E356" s="39"/>
      <c r="F356" s="241" t="s">
        <v>686</v>
      </c>
      <c r="G356" s="39"/>
      <c r="H356" s="39"/>
      <c r="I356" s="242"/>
      <c r="J356" s="39"/>
      <c r="K356" s="39"/>
      <c r="L356" s="43"/>
      <c r="M356" s="243"/>
      <c r="N356" s="244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167</v>
      </c>
      <c r="AU356" s="16" t="s">
        <v>85</v>
      </c>
    </row>
    <row r="357" s="2" customFormat="1">
      <c r="A357" s="37"/>
      <c r="B357" s="38"/>
      <c r="C357" s="39"/>
      <c r="D357" s="240" t="s">
        <v>239</v>
      </c>
      <c r="E357" s="39"/>
      <c r="F357" s="256" t="s">
        <v>687</v>
      </c>
      <c r="G357" s="39"/>
      <c r="H357" s="39"/>
      <c r="I357" s="242"/>
      <c r="J357" s="39"/>
      <c r="K357" s="39"/>
      <c r="L357" s="43"/>
      <c r="M357" s="243"/>
      <c r="N357" s="244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239</v>
      </c>
      <c r="AU357" s="16" t="s">
        <v>85</v>
      </c>
    </row>
    <row r="358" s="2" customFormat="1" ht="16.5" customHeight="1">
      <c r="A358" s="37"/>
      <c r="B358" s="38"/>
      <c r="C358" s="257" t="s">
        <v>726</v>
      </c>
      <c r="D358" s="257" t="s">
        <v>249</v>
      </c>
      <c r="E358" s="258" t="s">
        <v>689</v>
      </c>
      <c r="F358" s="259" t="s">
        <v>690</v>
      </c>
      <c r="G358" s="260" t="s">
        <v>362</v>
      </c>
      <c r="H358" s="261">
        <v>6</v>
      </c>
      <c r="I358" s="262"/>
      <c r="J358" s="263">
        <f>ROUND(I358*H358,2)</f>
        <v>0</v>
      </c>
      <c r="K358" s="264"/>
      <c r="L358" s="265"/>
      <c r="M358" s="266" t="s">
        <v>1</v>
      </c>
      <c r="N358" s="267" t="s">
        <v>41</v>
      </c>
      <c r="O358" s="90"/>
      <c r="P358" s="236">
        <f>O358*H358</f>
        <v>0</v>
      </c>
      <c r="Q358" s="236">
        <v>0.00012999999999999999</v>
      </c>
      <c r="R358" s="236">
        <f>Q358*H358</f>
        <v>0.00077999999999999988</v>
      </c>
      <c r="S358" s="236">
        <v>0</v>
      </c>
      <c r="T358" s="23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8" t="s">
        <v>349</v>
      </c>
      <c r="AT358" s="238" t="s">
        <v>249</v>
      </c>
      <c r="AU358" s="238" t="s">
        <v>85</v>
      </c>
      <c r="AY358" s="16" t="s">
        <v>158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6" t="s">
        <v>83</v>
      </c>
      <c r="BK358" s="239">
        <f>ROUND(I358*H358,2)</f>
        <v>0</v>
      </c>
      <c r="BL358" s="16" t="s">
        <v>349</v>
      </c>
      <c r="BM358" s="238" t="s">
        <v>1962</v>
      </c>
    </row>
    <row r="359" s="2" customFormat="1">
      <c r="A359" s="37"/>
      <c r="B359" s="38"/>
      <c r="C359" s="39"/>
      <c r="D359" s="240" t="s">
        <v>167</v>
      </c>
      <c r="E359" s="39"/>
      <c r="F359" s="241" t="s">
        <v>690</v>
      </c>
      <c r="G359" s="39"/>
      <c r="H359" s="39"/>
      <c r="I359" s="242"/>
      <c r="J359" s="39"/>
      <c r="K359" s="39"/>
      <c r="L359" s="43"/>
      <c r="M359" s="243"/>
      <c r="N359" s="244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167</v>
      </c>
      <c r="AU359" s="16" t="s">
        <v>85</v>
      </c>
    </row>
    <row r="360" s="2" customFormat="1">
      <c r="A360" s="37"/>
      <c r="B360" s="38"/>
      <c r="C360" s="39"/>
      <c r="D360" s="240" t="s">
        <v>239</v>
      </c>
      <c r="E360" s="39"/>
      <c r="F360" s="256" t="s">
        <v>687</v>
      </c>
      <c r="G360" s="39"/>
      <c r="H360" s="39"/>
      <c r="I360" s="242"/>
      <c r="J360" s="39"/>
      <c r="K360" s="39"/>
      <c r="L360" s="43"/>
      <c r="M360" s="243"/>
      <c r="N360" s="24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239</v>
      </c>
      <c r="AU360" s="16" t="s">
        <v>85</v>
      </c>
    </row>
    <row r="361" s="2" customFormat="1" ht="21.75" customHeight="1">
      <c r="A361" s="37"/>
      <c r="B361" s="38"/>
      <c r="C361" s="226" t="s">
        <v>732</v>
      </c>
      <c r="D361" s="226" t="s">
        <v>161</v>
      </c>
      <c r="E361" s="227" t="s">
        <v>693</v>
      </c>
      <c r="F361" s="228" t="s">
        <v>694</v>
      </c>
      <c r="G361" s="229" t="s">
        <v>362</v>
      </c>
      <c r="H361" s="230">
        <v>3</v>
      </c>
      <c r="I361" s="231"/>
      <c r="J361" s="232">
        <f>ROUND(I361*H361,2)</f>
        <v>0</v>
      </c>
      <c r="K361" s="233"/>
      <c r="L361" s="43"/>
      <c r="M361" s="234" t="s">
        <v>1</v>
      </c>
      <c r="N361" s="235" t="s">
        <v>41</v>
      </c>
      <c r="O361" s="90"/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8" t="s">
        <v>236</v>
      </c>
      <c r="AT361" s="238" t="s">
        <v>161</v>
      </c>
      <c r="AU361" s="238" t="s">
        <v>85</v>
      </c>
      <c r="AY361" s="16" t="s">
        <v>158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6" t="s">
        <v>83</v>
      </c>
      <c r="BK361" s="239">
        <f>ROUND(I361*H361,2)</f>
        <v>0</v>
      </c>
      <c r="BL361" s="16" t="s">
        <v>236</v>
      </c>
      <c r="BM361" s="238" t="s">
        <v>1963</v>
      </c>
    </row>
    <row r="362" s="2" customFormat="1">
      <c r="A362" s="37"/>
      <c r="B362" s="38"/>
      <c r="C362" s="39"/>
      <c r="D362" s="240" t="s">
        <v>167</v>
      </c>
      <c r="E362" s="39"/>
      <c r="F362" s="241" t="s">
        <v>696</v>
      </c>
      <c r="G362" s="39"/>
      <c r="H362" s="39"/>
      <c r="I362" s="242"/>
      <c r="J362" s="39"/>
      <c r="K362" s="39"/>
      <c r="L362" s="43"/>
      <c r="M362" s="243"/>
      <c r="N362" s="244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167</v>
      </c>
      <c r="AU362" s="16" t="s">
        <v>85</v>
      </c>
    </row>
    <row r="363" s="2" customFormat="1">
      <c r="A363" s="37"/>
      <c r="B363" s="38"/>
      <c r="C363" s="39"/>
      <c r="D363" s="240" t="s">
        <v>239</v>
      </c>
      <c r="E363" s="39"/>
      <c r="F363" s="256" t="s">
        <v>697</v>
      </c>
      <c r="G363" s="39"/>
      <c r="H363" s="39"/>
      <c r="I363" s="242"/>
      <c r="J363" s="39"/>
      <c r="K363" s="39"/>
      <c r="L363" s="43"/>
      <c r="M363" s="243"/>
      <c r="N363" s="244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239</v>
      </c>
      <c r="AU363" s="16" t="s">
        <v>85</v>
      </c>
    </row>
    <row r="364" s="2" customFormat="1" ht="16.5" customHeight="1">
      <c r="A364" s="37"/>
      <c r="B364" s="38"/>
      <c r="C364" s="257" t="s">
        <v>1052</v>
      </c>
      <c r="D364" s="257" t="s">
        <v>249</v>
      </c>
      <c r="E364" s="258" t="s">
        <v>699</v>
      </c>
      <c r="F364" s="259" t="s">
        <v>700</v>
      </c>
      <c r="G364" s="260" t="s">
        <v>362</v>
      </c>
      <c r="H364" s="261">
        <v>3</v>
      </c>
      <c r="I364" s="262"/>
      <c r="J364" s="263">
        <f>ROUND(I364*H364,2)</f>
        <v>0</v>
      </c>
      <c r="K364" s="264"/>
      <c r="L364" s="265"/>
      <c r="M364" s="266" t="s">
        <v>1</v>
      </c>
      <c r="N364" s="267" t="s">
        <v>41</v>
      </c>
      <c r="O364" s="90"/>
      <c r="P364" s="236">
        <f>O364*H364</f>
        <v>0</v>
      </c>
      <c r="Q364" s="236">
        <v>0.001</v>
      </c>
      <c r="R364" s="236">
        <f>Q364*H364</f>
        <v>0.0030000000000000001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349</v>
      </c>
      <c r="AT364" s="238" t="s">
        <v>249</v>
      </c>
      <c r="AU364" s="238" t="s">
        <v>85</v>
      </c>
      <c r="AY364" s="16" t="s">
        <v>158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83</v>
      </c>
      <c r="BK364" s="239">
        <f>ROUND(I364*H364,2)</f>
        <v>0</v>
      </c>
      <c r="BL364" s="16" t="s">
        <v>349</v>
      </c>
      <c r="BM364" s="238" t="s">
        <v>1964</v>
      </c>
    </row>
    <row r="365" s="2" customFormat="1">
      <c r="A365" s="37"/>
      <c r="B365" s="38"/>
      <c r="C365" s="39"/>
      <c r="D365" s="240" t="s">
        <v>167</v>
      </c>
      <c r="E365" s="39"/>
      <c r="F365" s="241" t="s">
        <v>702</v>
      </c>
      <c r="G365" s="39"/>
      <c r="H365" s="39"/>
      <c r="I365" s="242"/>
      <c r="J365" s="39"/>
      <c r="K365" s="39"/>
      <c r="L365" s="43"/>
      <c r="M365" s="243"/>
      <c r="N365" s="244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167</v>
      </c>
      <c r="AU365" s="16" t="s">
        <v>85</v>
      </c>
    </row>
    <row r="366" s="2" customFormat="1" ht="24.15" customHeight="1">
      <c r="A366" s="37"/>
      <c r="B366" s="38"/>
      <c r="C366" s="226" t="s">
        <v>1056</v>
      </c>
      <c r="D366" s="226" t="s">
        <v>161</v>
      </c>
      <c r="E366" s="227" t="s">
        <v>704</v>
      </c>
      <c r="F366" s="228" t="s">
        <v>705</v>
      </c>
      <c r="G366" s="229" t="s">
        <v>362</v>
      </c>
      <c r="H366" s="230">
        <v>1</v>
      </c>
      <c r="I366" s="231"/>
      <c r="J366" s="232">
        <f>ROUND(I366*H366,2)</f>
        <v>0</v>
      </c>
      <c r="K366" s="233"/>
      <c r="L366" s="43"/>
      <c r="M366" s="234" t="s">
        <v>1</v>
      </c>
      <c r="N366" s="235" t="s">
        <v>41</v>
      </c>
      <c r="O366" s="90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8" t="s">
        <v>236</v>
      </c>
      <c r="AT366" s="238" t="s">
        <v>161</v>
      </c>
      <c r="AU366" s="238" t="s">
        <v>85</v>
      </c>
      <c r="AY366" s="16" t="s">
        <v>158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6" t="s">
        <v>83</v>
      </c>
      <c r="BK366" s="239">
        <f>ROUND(I366*H366,2)</f>
        <v>0</v>
      </c>
      <c r="BL366" s="16" t="s">
        <v>236</v>
      </c>
      <c r="BM366" s="238" t="s">
        <v>1965</v>
      </c>
    </row>
    <row r="367" s="2" customFormat="1">
      <c r="A367" s="37"/>
      <c r="B367" s="38"/>
      <c r="C367" s="39"/>
      <c r="D367" s="240" t="s">
        <v>167</v>
      </c>
      <c r="E367" s="39"/>
      <c r="F367" s="241" t="s">
        <v>707</v>
      </c>
      <c r="G367" s="39"/>
      <c r="H367" s="39"/>
      <c r="I367" s="242"/>
      <c r="J367" s="39"/>
      <c r="K367" s="39"/>
      <c r="L367" s="43"/>
      <c r="M367" s="243"/>
      <c r="N367" s="244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167</v>
      </c>
      <c r="AU367" s="16" t="s">
        <v>85</v>
      </c>
    </row>
    <row r="368" s="2" customFormat="1">
      <c r="A368" s="37"/>
      <c r="B368" s="38"/>
      <c r="C368" s="39"/>
      <c r="D368" s="240" t="s">
        <v>239</v>
      </c>
      <c r="E368" s="39"/>
      <c r="F368" s="256" t="s">
        <v>708</v>
      </c>
      <c r="G368" s="39"/>
      <c r="H368" s="39"/>
      <c r="I368" s="242"/>
      <c r="J368" s="39"/>
      <c r="K368" s="39"/>
      <c r="L368" s="43"/>
      <c r="M368" s="243"/>
      <c r="N368" s="244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239</v>
      </c>
      <c r="AU368" s="16" t="s">
        <v>85</v>
      </c>
    </row>
    <row r="369" s="12" customFormat="1" ht="22.8" customHeight="1">
      <c r="A369" s="12"/>
      <c r="B369" s="210"/>
      <c r="C369" s="211"/>
      <c r="D369" s="212" t="s">
        <v>75</v>
      </c>
      <c r="E369" s="224" t="s">
        <v>709</v>
      </c>
      <c r="F369" s="224" t="s">
        <v>710</v>
      </c>
      <c r="G369" s="211"/>
      <c r="H369" s="211"/>
      <c r="I369" s="214"/>
      <c r="J369" s="225">
        <f>BK369</f>
        <v>0</v>
      </c>
      <c r="K369" s="211"/>
      <c r="L369" s="216"/>
      <c r="M369" s="217"/>
      <c r="N369" s="218"/>
      <c r="O369" s="218"/>
      <c r="P369" s="219">
        <f>SUM(P370:P382)</f>
        <v>0</v>
      </c>
      <c r="Q369" s="218"/>
      <c r="R369" s="219">
        <f>SUM(R370:R382)</f>
        <v>0.052499999999999998</v>
      </c>
      <c r="S369" s="218"/>
      <c r="T369" s="220">
        <f>SUM(T370:T382)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1" t="s">
        <v>85</v>
      </c>
      <c r="AT369" s="222" t="s">
        <v>75</v>
      </c>
      <c r="AU369" s="222" t="s">
        <v>83</v>
      </c>
      <c r="AY369" s="221" t="s">
        <v>158</v>
      </c>
      <c r="BK369" s="223">
        <f>SUM(BK370:BK382)</f>
        <v>0</v>
      </c>
    </row>
    <row r="370" s="2" customFormat="1" ht="24.15" customHeight="1">
      <c r="A370" s="37"/>
      <c r="B370" s="38"/>
      <c r="C370" s="226" t="s">
        <v>1060</v>
      </c>
      <c r="D370" s="226" t="s">
        <v>161</v>
      </c>
      <c r="E370" s="227" t="s">
        <v>712</v>
      </c>
      <c r="F370" s="228" t="s">
        <v>713</v>
      </c>
      <c r="G370" s="229" t="s">
        <v>276</v>
      </c>
      <c r="H370" s="230">
        <v>35</v>
      </c>
      <c r="I370" s="231"/>
      <c r="J370" s="232">
        <f>ROUND(I370*H370,2)</f>
        <v>0</v>
      </c>
      <c r="K370" s="233"/>
      <c r="L370" s="43"/>
      <c r="M370" s="234" t="s">
        <v>1</v>
      </c>
      <c r="N370" s="235" t="s">
        <v>41</v>
      </c>
      <c r="O370" s="90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8" t="s">
        <v>236</v>
      </c>
      <c r="AT370" s="238" t="s">
        <v>161</v>
      </c>
      <c r="AU370" s="238" t="s">
        <v>85</v>
      </c>
      <c r="AY370" s="16" t="s">
        <v>158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6" t="s">
        <v>83</v>
      </c>
      <c r="BK370" s="239">
        <f>ROUND(I370*H370,2)</f>
        <v>0</v>
      </c>
      <c r="BL370" s="16" t="s">
        <v>236</v>
      </c>
      <c r="BM370" s="238" t="s">
        <v>1966</v>
      </c>
    </row>
    <row r="371" s="2" customFormat="1">
      <c r="A371" s="37"/>
      <c r="B371" s="38"/>
      <c r="C371" s="39"/>
      <c r="D371" s="240" t="s">
        <v>167</v>
      </c>
      <c r="E371" s="39"/>
      <c r="F371" s="241" t="s">
        <v>715</v>
      </c>
      <c r="G371" s="39"/>
      <c r="H371" s="39"/>
      <c r="I371" s="242"/>
      <c r="J371" s="39"/>
      <c r="K371" s="39"/>
      <c r="L371" s="43"/>
      <c r="M371" s="243"/>
      <c r="N371" s="244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167</v>
      </c>
      <c r="AU371" s="16" t="s">
        <v>85</v>
      </c>
    </row>
    <row r="372" s="2" customFormat="1">
      <c r="A372" s="37"/>
      <c r="B372" s="38"/>
      <c r="C372" s="39"/>
      <c r="D372" s="240" t="s">
        <v>239</v>
      </c>
      <c r="E372" s="39"/>
      <c r="F372" s="256" t="s">
        <v>716</v>
      </c>
      <c r="G372" s="39"/>
      <c r="H372" s="39"/>
      <c r="I372" s="242"/>
      <c r="J372" s="39"/>
      <c r="K372" s="39"/>
      <c r="L372" s="43"/>
      <c r="M372" s="243"/>
      <c r="N372" s="244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239</v>
      </c>
      <c r="AU372" s="16" t="s">
        <v>85</v>
      </c>
    </row>
    <row r="373" s="2" customFormat="1" ht="21.75" customHeight="1">
      <c r="A373" s="37"/>
      <c r="B373" s="38"/>
      <c r="C373" s="257" t="s">
        <v>1064</v>
      </c>
      <c r="D373" s="257" t="s">
        <v>249</v>
      </c>
      <c r="E373" s="258" t="s">
        <v>718</v>
      </c>
      <c r="F373" s="259" t="s">
        <v>719</v>
      </c>
      <c r="G373" s="260" t="s">
        <v>276</v>
      </c>
      <c r="H373" s="261">
        <v>25</v>
      </c>
      <c r="I373" s="262"/>
      <c r="J373" s="263">
        <f>ROUND(I373*H373,2)</f>
        <v>0</v>
      </c>
      <c r="K373" s="264"/>
      <c r="L373" s="265"/>
      <c r="M373" s="266" t="s">
        <v>1</v>
      </c>
      <c r="N373" s="267" t="s">
        <v>41</v>
      </c>
      <c r="O373" s="90"/>
      <c r="P373" s="236">
        <f>O373*H373</f>
        <v>0</v>
      </c>
      <c r="Q373" s="236">
        <v>0.0015</v>
      </c>
      <c r="R373" s="236">
        <f>Q373*H373</f>
        <v>0.037499999999999999</v>
      </c>
      <c r="S373" s="236">
        <v>0</v>
      </c>
      <c r="T373" s="23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8" t="s">
        <v>349</v>
      </c>
      <c r="AT373" s="238" t="s">
        <v>249</v>
      </c>
      <c r="AU373" s="238" t="s">
        <v>85</v>
      </c>
      <c r="AY373" s="16" t="s">
        <v>158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6" t="s">
        <v>83</v>
      </c>
      <c r="BK373" s="239">
        <f>ROUND(I373*H373,2)</f>
        <v>0</v>
      </c>
      <c r="BL373" s="16" t="s">
        <v>349</v>
      </c>
      <c r="BM373" s="238" t="s">
        <v>1967</v>
      </c>
    </row>
    <row r="374" s="2" customFormat="1">
      <c r="A374" s="37"/>
      <c r="B374" s="38"/>
      <c r="C374" s="39"/>
      <c r="D374" s="240" t="s">
        <v>167</v>
      </c>
      <c r="E374" s="39"/>
      <c r="F374" s="241" t="s">
        <v>721</v>
      </c>
      <c r="G374" s="39"/>
      <c r="H374" s="39"/>
      <c r="I374" s="242"/>
      <c r="J374" s="39"/>
      <c r="K374" s="39"/>
      <c r="L374" s="43"/>
      <c r="M374" s="243"/>
      <c r="N374" s="244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167</v>
      </c>
      <c r="AU374" s="16" t="s">
        <v>85</v>
      </c>
    </row>
    <row r="375" s="2" customFormat="1" ht="21.75" customHeight="1">
      <c r="A375" s="37"/>
      <c r="B375" s="38"/>
      <c r="C375" s="257" t="s">
        <v>1068</v>
      </c>
      <c r="D375" s="257" t="s">
        <v>249</v>
      </c>
      <c r="E375" s="258" t="s">
        <v>723</v>
      </c>
      <c r="F375" s="259" t="s">
        <v>724</v>
      </c>
      <c r="G375" s="260" t="s">
        <v>276</v>
      </c>
      <c r="H375" s="261">
        <v>10</v>
      </c>
      <c r="I375" s="262"/>
      <c r="J375" s="263">
        <f>ROUND(I375*H375,2)</f>
        <v>0</v>
      </c>
      <c r="K375" s="264"/>
      <c r="L375" s="265"/>
      <c r="M375" s="266" t="s">
        <v>1</v>
      </c>
      <c r="N375" s="267" t="s">
        <v>41</v>
      </c>
      <c r="O375" s="90"/>
      <c r="P375" s="236">
        <f>O375*H375</f>
        <v>0</v>
      </c>
      <c r="Q375" s="236">
        <v>0.0015</v>
      </c>
      <c r="R375" s="236">
        <f>Q375*H375</f>
        <v>0.014999999999999999</v>
      </c>
      <c r="S375" s="236">
        <v>0</v>
      </c>
      <c r="T375" s="23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8" t="s">
        <v>349</v>
      </c>
      <c r="AT375" s="238" t="s">
        <v>249</v>
      </c>
      <c r="AU375" s="238" t="s">
        <v>85</v>
      </c>
      <c r="AY375" s="16" t="s">
        <v>158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6" t="s">
        <v>83</v>
      </c>
      <c r="BK375" s="239">
        <f>ROUND(I375*H375,2)</f>
        <v>0</v>
      </c>
      <c r="BL375" s="16" t="s">
        <v>349</v>
      </c>
      <c r="BM375" s="238" t="s">
        <v>1968</v>
      </c>
    </row>
    <row r="376" s="2" customFormat="1">
      <c r="A376" s="37"/>
      <c r="B376" s="38"/>
      <c r="C376" s="39"/>
      <c r="D376" s="240" t="s">
        <v>167</v>
      </c>
      <c r="E376" s="39"/>
      <c r="F376" s="241" t="s">
        <v>721</v>
      </c>
      <c r="G376" s="39"/>
      <c r="H376" s="39"/>
      <c r="I376" s="242"/>
      <c r="J376" s="39"/>
      <c r="K376" s="39"/>
      <c r="L376" s="43"/>
      <c r="M376" s="243"/>
      <c r="N376" s="244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167</v>
      </c>
      <c r="AU376" s="16" t="s">
        <v>85</v>
      </c>
    </row>
    <row r="377" s="2" customFormat="1" ht="24.15" customHeight="1">
      <c r="A377" s="37"/>
      <c r="B377" s="38"/>
      <c r="C377" s="226" t="s">
        <v>1072</v>
      </c>
      <c r="D377" s="226" t="s">
        <v>161</v>
      </c>
      <c r="E377" s="227" t="s">
        <v>727</v>
      </c>
      <c r="F377" s="228" t="s">
        <v>728</v>
      </c>
      <c r="G377" s="229" t="s">
        <v>362</v>
      </c>
      <c r="H377" s="230">
        <v>30</v>
      </c>
      <c r="I377" s="231"/>
      <c r="J377" s="232">
        <f>ROUND(I377*H377,2)</f>
        <v>0</v>
      </c>
      <c r="K377" s="233"/>
      <c r="L377" s="43"/>
      <c r="M377" s="234" t="s">
        <v>1</v>
      </c>
      <c r="N377" s="235" t="s">
        <v>41</v>
      </c>
      <c r="O377" s="90"/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8" t="s">
        <v>236</v>
      </c>
      <c r="AT377" s="238" t="s">
        <v>161</v>
      </c>
      <c r="AU377" s="238" t="s">
        <v>85</v>
      </c>
      <c r="AY377" s="16" t="s">
        <v>158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6" t="s">
        <v>83</v>
      </c>
      <c r="BK377" s="239">
        <f>ROUND(I377*H377,2)</f>
        <v>0</v>
      </c>
      <c r="BL377" s="16" t="s">
        <v>236</v>
      </c>
      <c r="BM377" s="238" t="s">
        <v>1969</v>
      </c>
    </row>
    <row r="378" s="2" customFormat="1">
      <c r="A378" s="37"/>
      <c r="B378" s="38"/>
      <c r="C378" s="39"/>
      <c r="D378" s="240" t="s">
        <v>167</v>
      </c>
      <c r="E378" s="39"/>
      <c r="F378" s="241" t="s">
        <v>730</v>
      </c>
      <c r="G378" s="39"/>
      <c r="H378" s="39"/>
      <c r="I378" s="242"/>
      <c r="J378" s="39"/>
      <c r="K378" s="39"/>
      <c r="L378" s="43"/>
      <c r="M378" s="243"/>
      <c r="N378" s="244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167</v>
      </c>
      <c r="AU378" s="16" t="s">
        <v>85</v>
      </c>
    </row>
    <row r="379" s="2" customFormat="1">
      <c r="A379" s="37"/>
      <c r="B379" s="38"/>
      <c r="C379" s="39"/>
      <c r="D379" s="240" t="s">
        <v>239</v>
      </c>
      <c r="E379" s="39"/>
      <c r="F379" s="256" t="s">
        <v>731</v>
      </c>
      <c r="G379" s="39"/>
      <c r="H379" s="39"/>
      <c r="I379" s="242"/>
      <c r="J379" s="39"/>
      <c r="K379" s="39"/>
      <c r="L379" s="43"/>
      <c r="M379" s="243"/>
      <c r="N379" s="244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239</v>
      </c>
      <c r="AU379" s="16" t="s">
        <v>85</v>
      </c>
    </row>
    <row r="380" s="2" customFormat="1" ht="16.5" customHeight="1">
      <c r="A380" s="37"/>
      <c r="B380" s="38"/>
      <c r="C380" s="257" t="s">
        <v>1076</v>
      </c>
      <c r="D380" s="257" t="s">
        <v>249</v>
      </c>
      <c r="E380" s="258" t="s">
        <v>733</v>
      </c>
      <c r="F380" s="259" t="s">
        <v>734</v>
      </c>
      <c r="G380" s="260" t="s">
        <v>735</v>
      </c>
      <c r="H380" s="261">
        <v>10</v>
      </c>
      <c r="I380" s="262"/>
      <c r="J380" s="263">
        <f>ROUND(I380*H380,2)</f>
        <v>0</v>
      </c>
      <c r="K380" s="264"/>
      <c r="L380" s="265"/>
      <c r="M380" s="266" t="s">
        <v>1</v>
      </c>
      <c r="N380" s="267" t="s">
        <v>41</v>
      </c>
      <c r="O380" s="90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8" t="s">
        <v>349</v>
      </c>
      <c r="AT380" s="238" t="s">
        <v>249</v>
      </c>
      <c r="AU380" s="238" t="s">
        <v>85</v>
      </c>
      <c r="AY380" s="16" t="s">
        <v>158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6" t="s">
        <v>83</v>
      </c>
      <c r="BK380" s="239">
        <f>ROUND(I380*H380,2)</f>
        <v>0</v>
      </c>
      <c r="BL380" s="16" t="s">
        <v>349</v>
      </c>
      <c r="BM380" s="238" t="s">
        <v>1970</v>
      </c>
    </row>
    <row r="381" s="2" customFormat="1">
      <c r="A381" s="37"/>
      <c r="B381" s="38"/>
      <c r="C381" s="39"/>
      <c r="D381" s="240" t="s">
        <v>167</v>
      </c>
      <c r="E381" s="39"/>
      <c r="F381" s="241" t="s">
        <v>734</v>
      </c>
      <c r="G381" s="39"/>
      <c r="H381" s="39"/>
      <c r="I381" s="242"/>
      <c r="J381" s="39"/>
      <c r="K381" s="39"/>
      <c r="L381" s="43"/>
      <c r="M381" s="243"/>
      <c r="N381" s="244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167</v>
      </c>
      <c r="AU381" s="16" t="s">
        <v>85</v>
      </c>
    </row>
    <row r="382" s="2" customFormat="1">
      <c r="A382" s="37"/>
      <c r="B382" s="38"/>
      <c r="C382" s="39"/>
      <c r="D382" s="240" t="s">
        <v>239</v>
      </c>
      <c r="E382" s="39"/>
      <c r="F382" s="256" t="s">
        <v>737</v>
      </c>
      <c r="G382" s="39"/>
      <c r="H382" s="39"/>
      <c r="I382" s="242"/>
      <c r="J382" s="39"/>
      <c r="K382" s="39"/>
      <c r="L382" s="43"/>
      <c r="M382" s="268"/>
      <c r="N382" s="269"/>
      <c r="O382" s="270"/>
      <c r="P382" s="270"/>
      <c r="Q382" s="270"/>
      <c r="R382" s="270"/>
      <c r="S382" s="270"/>
      <c r="T382" s="27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239</v>
      </c>
      <c r="AU382" s="16" t="s">
        <v>85</v>
      </c>
    </row>
    <row r="383" s="2" customFormat="1" ht="6.96" customHeight="1">
      <c r="A383" s="37"/>
      <c r="B383" s="65"/>
      <c r="C383" s="66"/>
      <c r="D383" s="66"/>
      <c r="E383" s="66"/>
      <c r="F383" s="66"/>
      <c r="G383" s="66"/>
      <c r="H383" s="66"/>
      <c r="I383" s="66"/>
      <c r="J383" s="66"/>
      <c r="K383" s="66"/>
      <c r="L383" s="43"/>
      <c r="M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</row>
  </sheetData>
  <sheetProtection sheet="1" autoFilter="0" formatColumns="0" formatRows="0" objects="1" scenarios="1" spinCount="100000" saltValue="HtWTGCCy/gYsQrhsi0S9XfcuxvV6y2cf/KGL86bPcR9oGK/GInQZbXQvw4N6dYg6ojrNJ4x4WA7/2h239DORFA==" hashValue="N8cfzp69CY+PJXMSnL9BpKJ8/SqN6ux/TC7tBea6Cr9XdoqPDzkwBp4cYMAMro4FbcPH4jFd9iHLxs7lJts3gw==" algorithmName="SHA-512" password="CC4E"/>
  <autoFilter ref="C124:K3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1" customFormat="1" ht="12" customHeight="1">
      <c r="B8" s="19"/>
      <c r="D8" s="149" t="s">
        <v>125</v>
      </c>
      <c r="L8" s="19"/>
    </row>
    <row r="9" hidden="1" s="2" customFormat="1" ht="16.5" customHeight="1">
      <c r="A9" s="37"/>
      <c r="B9" s="43"/>
      <c r="C9" s="37"/>
      <c r="D9" s="37"/>
      <c r="E9" s="150" t="s">
        <v>1227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1971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ROUND((SUM(BE137:BE482)),  2)</f>
        <v>0</v>
      </c>
      <c r="G35" s="37"/>
      <c r="H35" s="37"/>
      <c r="I35" s="163">
        <v>0.20999999999999999</v>
      </c>
      <c r="J35" s="162">
        <f>ROUND(((SUM(BE137:BE482))*I35),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ROUND((SUM(BF137:BF482)),  2)</f>
        <v>0</v>
      </c>
      <c r="G36" s="37"/>
      <c r="H36" s="37"/>
      <c r="I36" s="163">
        <v>0.14999999999999999</v>
      </c>
      <c r="J36" s="162">
        <f>ROUND(((SUM(BF137:BF482))*I36),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ROUND((SUM(BG137:BG482)),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ROUND((SUM(BH137:BH482)),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ROUND((SUM(BI137:BI482)),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1227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02 - 3 - gymnázium a školní jídelna - Plyn, UT, ZTI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Dačice</v>
      </c>
      <c r="G91" s="39"/>
      <c r="H91" s="39"/>
      <c r="I91" s="31" t="s">
        <v>22</v>
      </c>
      <c r="J91" s="78" t="str">
        <f>IF(J14="","",J14)</f>
        <v>31. 1. 2023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Dačice</v>
      </c>
      <c r="G93" s="39"/>
      <c r="H93" s="39"/>
      <c r="I93" s="31" t="s">
        <v>30</v>
      </c>
      <c r="J93" s="35" t="str">
        <f>E23</f>
        <v>Karel Mandelík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J137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1972</v>
      </c>
      <c r="E99" s="190"/>
      <c r="F99" s="190"/>
      <c r="G99" s="190"/>
      <c r="H99" s="190"/>
      <c r="I99" s="190"/>
      <c r="J99" s="191">
        <f>J138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1973</v>
      </c>
      <c r="E100" s="195"/>
      <c r="F100" s="195"/>
      <c r="G100" s="195"/>
      <c r="H100" s="195"/>
      <c r="I100" s="195"/>
      <c r="J100" s="196">
        <f>J139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739</v>
      </c>
      <c r="E101" s="190"/>
      <c r="F101" s="190"/>
      <c r="G101" s="190"/>
      <c r="H101" s="190"/>
      <c r="I101" s="190"/>
      <c r="J101" s="191">
        <f>J166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740</v>
      </c>
      <c r="E102" s="195"/>
      <c r="F102" s="195"/>
      <c r="G102" s="195"/>
      <c r="H102" s="195"/>
      <c r="I102" s="195"/>
      <c r="J102" s="196">
        <f>J167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741</v>
      </c>
      <c r="E103" s="195"/>
      <c r="F103" s="195"/>
      <c r="G103" s="195"/>
      <c r="H103" s="195"/>
      <c r="I103" s="195"/>
      <c r="J103" s="196">
        <f>J212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742</v>
      </c>
      <c r="E104" s="195"/>
      <c r="F104" s="195"/>
      <c r="G104" s="195"/>
      <c r="H104" s="195"/>
      <c r="I104" s="195"/>
      <c r="J104" s="196">
        <f>J259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743</v>
      </c>
      <c r="E105" s="195"/>
      <c r="F105" s="195"/>
      <c r="G105" s="195"/>
      <c r="H105" s="195"/>
      <c r="I105" s="195"/>
      <c r="J105" s="196">
        <f>J318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1974</v>
      </c>
      <c r="E106" s="195"/>
      <c r="F106" s="195"/>
      <c r="G106" s="195"/>
      <c r="H106" s="195"/>
      <c r="I106" s="195"/>
      <c r="J106" s="196">
        <f>J323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1975</v>
      </c>
      <c r="E107" s="195"/>
      <c r="F107" s="195"/>
      <c r="G107" s="195"/>
      <c r="H107" s="195"/>
      <c r="I107" s="195"/>
      <c r="J107" s="196">
        <f>J356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744</v>
      </c>
      <c r="E108" s="195"/>
      <c r="F108" s="195"/>
      <c r="G108" s="195"/>
      <c r="H108" s="195"/>
      <c r="I108" s="195"/>
      <c r="J108" s="196">
        <f>J361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32"/>
      <c r="D109" s="194" t="s">
        <v>745</v>
      </c>
      <c r="E109" s="195"/>
      <c r="F109" s="195"/>
      <c r="G109" s="195"/>
      <c r="H109" s="195"/>
      <c r="I109" s="195"/>
      <c r="J109" s="196">
        <f>J376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746</v>
      </c>
      <c r="E110" s="195"/>
      <c r="F110" s="195"/>
      <c r="G110" s="195"/>
      <c r="H110" s="195"/>
      <c r="I110" s="195"/>
      <c r="J110" s="196">
        <f>J387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747</v>
      </c>
      <c r="E111" s="195"/>
      <c r="F111" s="195"/>
      <c r="G111" s="195"/>
      <c r="H111" s="195"/>
      <c r="I111" s="195"/>
      <c r="J111" s="196">
        <f>J420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32"/>
      <c r="D112" s="194" t="s">
        <v>1976</v>
      </c>
      <c r="E112" s="195"/>
      <c r="F112" s="195"/>
      <c r="G112" s="195"/>
      <c r="H112" s="195"/>
      <c r="I112" s="195"/>
      <c r="J112" s="196">
        <f>J459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748</v>
      </c>
      <c r="E113" s="195"/>
      <c r="F113" s="195"/>
      <c r="G113" s="195"/>
      <c r="H113" s="195"/>
      <c r="I113" s="195"/>
      <c r="J113" s="196">
        <f>J464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7"/>
      <c r="C114" s="188"/>
      <c r="D114" s="189" t="s">
        <v>749</v>
      </c>
      <c r="E114" s="190"/>
      <c r="F114" s="190"/>
      <c r="G114" s="190"/>
      <c r="H114" s="190"/>
      <c r="I114" s="190"/>
      <c r="J114" s="191">
        <f>J473</f>
        <v>0</v>
      </c>
      <c r="K114" s="188"/>
      <c r="L114" s="192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93"/>
      <c r="C115" s="132"/>
      <c r="D115" s="194" t="s">
        <v>750</v>
      </c>
      <c r="E115" s="195"/>
      <c r="F115" s="195"/>
      <c r="G115" s="195"/>
      <c r="H115" s="195"/>
      <c r="I115" s="195"/>
      <c r="J115" s="196">
        <f>J474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143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16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182" t="str">
        <f>E7</f>
        <v>Vytápění ZŠ B. Němcové</v>
      </c>
      <c r="F125" s="31"/>
      <c r="G125" s="31"/>
      <c r="H125" s="31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" customFormat="1" ht="12" customHeight="1">
      <c r="B126" s="20"/>
      <c r="C126" s="31" t="s">
        <v>125</v>
      </c>
      <c r="D126" s="21"/>
      <c r="E126" s="21"/>
      <c r="F126" s="21"/>
      <c r="G126" s="21"/>
      <c r="H126" s="21"/>
      <c r="I126" s="21"/>
      <c r="J126" s="21"/>
      <c r="K126" s="21"/>
      <c r="L126" s="19"/>
    </row>
    <row r="127" s="2" customFormat="1" ht="16.5" customHeight="1">
      <c r="A127" s="37"/>
      <c r="B127" s="38"/>
      <c r="C127" s="39"/>
      <c r="D127" s="39"/>
      <c r="E127" s="182" t="s">
        <v>1227</v>
      </c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127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E11</f>
        <v>SO 02 - 3 - gymnázium a školní jídelna - Plyn, UT, ZTI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F14</f>
        <v>Dačice</v>
      </c>
      <c r="G131" s="39"/>
      <c r="H131" s="39"/>
      <c r="I131" s="31" t="s">
        <v>22</v>
      </c>
      <c r="J131" s="78" t="str">
        <f>IF(J14="","",J14)</f>
        <v>31. 1. 2023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E17</f>
        <v>Město Dačice</v>
      </c>
      <c r="G133" s="39"/>
      <c r="H133" s="39"/>
      <c r="I133" s="31" t="s">
        <v>30</v>
      </c>
      <c r="J133" s="35" t="str">
        <f>E23</f>
        <v>Karel Mandelík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28</v>
      </c>
      <c r="D134" s="39"/>
      <c r="E134" s="39"/>
      <c r="F134" s="26" t="str">
        <f>IF(E20="","",E20)</f>
        <v>Vyplň údaj</v>
      </c>
      <c r="G134" s="39"/>
      <c r="H134" s="39"/>
      <c r="I134" s="31" t="s">
        <v>33</v>
      </c>
      <c r="J134" s="35" t="str">
        <f>E26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8"/>
      <c r="B136" s="199"/>
      <c r="C136" s="200" t="s">
        <v>144</v>
      </c>
      <c r="D136" s="201" t="s">
        <v>61</v>
      </c>
      <c r="E136" s="201" t="s">
        <v>57</v>
      </c>
      <c r="F136" s="201" t="s">
        <v>58</v>
      </c>
      <c r="G136" s="201" t="s">
        <v>145</v>
      </c>
      <c r="H136" s="201" t="s">
        <v>146</v>
      </c>
      <c r="I136" s="201" t="s">
        <v>147</v>
      </c>
      <c r="J136" s="202" t="s">
        <v>131</v>
      </c>
      <c r="K136" s="203" t="s">
        <v>148</v>
      </c>
      <c r="L136" s="204"/>
      <c r="M136" s="99" t="s">
        <v>1</v>
      </c>
      <c r="N136" s="100" t="s">
        <v>40</v>
      </c>
      <c r="O136" s="100" t="s">
        <v>149</v>
      </c>
      <c r="P136" s="100" t="s">
        <v>150</v>
      </c>
      <c r="Q136" s="100" t="s">
        <v>151</v>
      </c>
      <c r="R136" s="100" t="s">
        <v>152</v>
      </c>
      <c r="S136" s="100" t="s">
        <v>153</v>
      </c>
      <c r="T136" s="101" t="s">
        <v>154</v>
      </c>
      <c r="U136" s="198"/>
      <c r="V136" s="198"/>
      <c r="W136" s="198"/>
      <c r="X136" s="198"/>
      <c r="Y136" s="198"/>
      <c r="Z136" s="198"/>
      <c r="AA136" s="198"/>
      <c r="AB136" s="198"/>
      <c r="AC136" s="198"/>
      <c r="AD136" s="198"/>
      <c r="AE136" s="198"/>
    </row>
    <row r="137" s="2" customFormat="1" ht="22.8" customHeight="1">
      <c r="A137" s="37"/>
      <c r="B137" s="38"/>
      <c r="C137" s="106" t="s">
        <v>155</v>
      </c>
      <c r="D137" s="39"/>
      <c r="E137" s="39"/>
      <c r="F137" s="39"/>
      <c r="G137" s="39"/>
      <c r="H137" s="39"/>
      <c r="I137" s="39"/>
      <c r="J137" s="205">
        <f>BK137</f>
        <v>0</v>
      </c>
      <c r="K137" s="39"/>
      <c r="L137" s="43"/>
      <c r="M137" s="102"/>
      <c r="N137" s="206"/>
      <c r="O137" s="103"/>
      <c r="P137" s="207">
        <f>P138+P166+P473</f>
        <v>0</v>
      </c>
      <c r="Q137" s="103"/>
      <c r="R137" s="207">
        <f>R138+R166+R473</f>
        <v>1.8569500000000001</v>
      </c>
      <c r="S137" s="103"/>
      <c r="T137" s="208">
        <f>T138+T166+T473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75</v>
      </c>
      <c r="AU137" s="16" t="s">
        <v>133</v>
      </c>
      <c r="BK137" s="209">
        <f>BK138+BK166+BK473</f>
        <v>0</v>
      </c>
    </row>
    <row r="138" s="12" customFormat="1" ht="25.92" customHeight="1">
      <c r="A138" s="12"/>
      <c r="B138" s="210"/>
      <c r="C138" s="211"/>
      <c r="D138" s="212" t="s">
        <v>75</v>
      </c>
      <c r="E138" s="213" t="s">
        <v>156</v>
      </c>
      <c r="F138" s="213" t="s">
        <v>1977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</f>
        <v>0</v>
      </c>
      <c r="Q138" s="218"/>
      <c r="R138" s="219">
        <f>R139</f>
        <v>0.015899999999999997</v>
      </c>
      <c r="S138" s="218"/>
      <c r="T138" s="22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83</v>
      </c>
      <c r="AT138" s="222" t="s">
        <v>75</v>
      </c>
      <c r="AU138" s="222" t="s">
        <v>76</v>
      </c>
      <c r="AY138" s="221" t="s">
        <v>158</v>
      </c>
      <c r="BK138" s="223">
        <f>BK139</f>
        <v>0</v>
      </c>
    </row>
    <row r="139" s="12" customFormat="1" ht="22.8" customHeight="1">
      <c r="A139" s="12"/>
      <c r="B139" s="210"/>
      <c r="C139" s="211"/>
      <c r="D139" s="212" t="s">
        <v>75</v>
      </c>
      <c r="E139" s="224" t="s">
        <v>201</v>
      </c>
      <c r="F139" s="224" t="s">
        <v>1978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SUM(P140:P165)</f>
        <v>0</v>
      </c>
      <c r="Q139" s="218"/>
      <c r="R139" s="219">
        <f>SUM(R140:R165)</f>
        <v>0.015899999999999997</v>
      </c>
      <c r="S139" s="218"/>
      <c r="T139" s="220">
        <f>SUM(T140:T165)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75</v>
      </c>
      <c r="AU139" s="222" t="s">
        <v>83</v>
      </c>
      <c r="AY139" s="221" t="s">
        <v>158</v>
      </c>
      <c r="BK139" s="223">
        <f>SUM(BK140:BK165)</f>
        <v>0</v>
      </c>
    </row>
    <row r="140" s="2" customFormat="1" ht="33" customHeight="1">
      <c r="A140" s="37"/>
      <c r="B140" s="38"/>
      <c r="C140" s="226" t="s">
        <v>83</v>
      </c>
      <c r="D140" s="226" t="s">
        <v>161</v>
      </c>
      <c r="E140" s="227" t="s">
        <v>1979</v>
      </c>
      <c r="F140" s="228" t="s">
        <v>1980</v>
      </c>
      <c r="G140" s="229" t="s">
        <v>362</v>
      </c>
      <c r="H140" s="230">
        <v>2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165</v>
      </c>
      <c r="AT140" s="238" t="s">
        <v>161</v>
      </c>
      <c r="AU140" s="238" t="s">
        <v>85</v>
      </c>
      <c r="AY140" s="16" t="s">
        <v>158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165</v>
      </c>
      <c r="BM140" s="238" t="s">
        <v>1981</v>
      </c>
    </row>
    <row r="141" s="2" customFormat="1">
      <c r="A141" s="37"/>
      <c r="B141" s="38"/>
      <c r="C141" s="39"/>
      <c r="D141" s="240" t="s">
        <v>167</v>
      </c>
      <c r="E141" s="39"/>
      <c r="F141" s="241" t="s">
        <v>1980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167</v>
      </c>
      <c r="AU141" s="16" t="s">
        <v>85</v>
      </c>
    </row>
    <row r="142" s="2" customFormat="1" ht="16.5" customHeight="1">
      <c r="A142" s="37"/>
      <c r="B142" s="38"/>
      <c r="C142" s="257" t="s">
        <v>85</v>
      </c>
      <c r="D142" s="257" t="s">
        <v>249</v>
      </c>
      <c r="E142" s="258" t="s">
        <v>1982</v>
      </c>
      <c r="F142" s="259" t="s">
        <v>1983</v>
      </c>
      <c r="G142" s="260" t="s">
        <v>362</v>
      </c>
      <c r="H142" s="261">
        <v>2</v>
      </c>
      <c r="I142" s="262"/>
      <c r="J142" s="263">
        <f>ROUND(I142*H142,2)</f>
        <v>0</v>
      </c>
      <c r="K142" s="264"/>
      <c r="L142" s="265"/>
      <c r="M142" s="266" t="s">
        <v>1</v>
      </c>
      <c r="N142" s="267" t="s">
        <v>41</v>
      </c>
      <c r="O142" s="90"/>
      <c r="P142" s="236">
        <f>O142*H142</f>
        <v>0</v>
      </c>
      <c r="Q142" s="236">
        <v>0.00085999999999999998</v>
      </c>
      <c r="R142" s="236">
        <f>Q142*H142</f>
        <v>0.00172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201</v>
      </c>
      <c r="AT142" s="238" t="s">
        <v>249</v>
      </c>
      <c r="AU142" s="238" t="s">
        <v>85</v>
      </c>
      <c r="AY142" s="16" t="s">
        <v>158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83</v>
      </c>
      <c r="BK142" s="239">
        <f>ROUND(I142*H142,2)</f>
        <v>0</v>
      </c>
      <c r="BL142" s="16" t="s">
        <v>165</v>
      </c>
      <c r="BM142" s="238" t="s">
        <v>1984</v>
      </c>
    </row>
    <row r="143" s="2" customFormat="1">
      <c r="A143" s="37"/>
      <c r="B143" s="38"/>
      <c r="C143" s="39"/>
      <c r="D143" s="240" t="s">
        <v>167</v>
      </c>
      <c r="E143" s="39"/>
      <c r="F143" s="241" t="s">
        <v>1983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167</v>
      </c>
      <c r="AU143" s="16" t="s">
        <v>85</v>
      </c>
    </row>
    <row r="144" s="2" customFormat="1" ht="33" customHeight="1">
      <c r="A144" s="37"/>
      <c r="B144" s="38"/>
      <c r="C144" s="226" t="s">
        <v>177</v>
      </c>
      <c r="D144" s="226" t="s">
        <v>161</v>
      </c>
      <c r="E144" s="227" t="s">
        <v>1985</v>
      </c>
      <c r="F144" s="228" t="s">
        <v>1986</v>
      </c>
      <c r="G144" s="229" t="s">
        <v>362</v>
      </c>
      <c r="H144" s="230">
        <v>18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165</v>
      </c>
      <c r="AT144" s="238" t="s">
        <v>161</v>
      </c>
      <c r="AU144" s="238" t="s">
        <v>85</v>
      </c>
      <c r="AY144" s="16" t="s">
        <v>158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83</v>
      </c>
      <c r="BK144" s="239">
        <f>ROUND(I144*H144,2)</f>
        <v>0</v>
      </c>
      <c r="BL144" s="16" t="s">
        <v>165</v>
      </c>
      <c r="BM144" s="238" t="s">
        <v>1987</v>
      </c>
    </row>
    <row r="145" s="2" customFormat="1">
      <c r="A145" s="37"/>
      <c r="B145" s="38"/>
      <c r="C145" s="39"/>
      <c r="D145" s="240" t="s">
        <v>167</v>
      </c>
      <c r="E145" s="39"/>
      <c r="F145" s="241" t="s">
        <v>1986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167</v>
      </c>
      <c r="AU145" s="16" t="s">
        <v>85</v>
      </c>
    </row>
    <row r="146" s="2" customFormat="1" ht="16.5" customHeight="1">
      <c r="A146" s="37"/>
      <c r="B146" s="38"/>
      <c r="C146" s="257" t="s">
        <v>165</v>
      </c>
      <c r="D146" s="257" t="s">
        <v>249</v>
      </c>
      <c r="E146" s="258" t="s">
        <v>1988</v>
      </c>
      <c r="F146" s="259" t="s">
        <v>1989</v>
      </c>
      <c r="G146" s="260" t="s">
        <v>362</v>
      </c>
      <c r="H146" s="261">
        <v>12</v>
      </c>
      <c r="I146" s="262"/>
      <c r="J146" s="263">
        <f>ROUND(I146*H146,2)</f>
        <v>0</v>
      </c>
      <c r="K146" s="264"/>
      <c r="L146" s="265"/>
      <c r="M146" s="266" t="s">
        <v>1</v>
      </c>
      <c r="N146" s="267" t="s">
        <v>41</v>
      </c>
      <c r="O146" s="90"/>
      <c r="P146" s="236">
        <f>O146*H146</f>
        <v>0</v>
      </c>
      <c r="Q146" s="236">
        <v>0.00035</v>
      </c>
      <c r="R146" s="236">
        <f>Q146*H146</f>
        <v>0.0041999999999999997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201</v>
      </c>
      <c r="AT146" s="238" t="s">
        <v>249</v>
      </c>
      <c r="AU146" s="238" t="s">
        <v>85</v>
      </c>
      <c r="AY146" s="16" t="s">
        <v>158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83</v>
      </c>
      <c r="BK146" s="239">
        <f>ROUND(I146*H146,2)</f>
        <v>0</v>
      </c>
      <c r="BL146" s="16" t="s">
        <v>165</v>
      </c>
      <c r="BM146" s="238" t="s">
        <v>1990</v>
      </c>
    </row>
    <row r="147" s="2" customFormat="1">
      <c r="A147" s="37"/>
      <c r="B147" s="38"/>
      <c r="C147" s="39"/>
      <c r="D147" s="240" t="s">
        <v>167</v>
      </c>
      <c r="E147" s="39"/>
      <c r="F147" s="241" t="s">
        <v>1989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85</v>
      </c>
    </row>
    <row r="148" s="2" customFormat="1" ht="16.5" customHeight="1">
      <c r="A148" s="37"/>
      <c r="B148" s="38"/>
      <c r="C148" s="257" t="s">
        <v>189</v>
      </c>
      <c r="D148" s="257" t="s">
        <v>249</v>
      </c>
      <c r="E148" s="258" t="s">
        <v>1991</v>
      </c>
      <c r="F148" s="259" t="s">
        <v>1992</v>
      </c>
      <c r="G148" s="260" t="s">
        <v>362</v>
      </c>
      <c r="H148" s="261">
        <v>6</v>
      </c>
      <c r="I148" s="262"/>
      <c r="J148" s="263">
        <f>ROUND(I148*H148,2)</f>
        <v>0</v>
      </c>
      <c r="K148" s="264"/>
      <c r="L148" s="265"/>
      <c r="M148" s="266" t="s">
        <v>1</v>
      </c>
      <c r="N148" s="267" t="s">
        <v>41</v>
      </c>
      <c r="O148" s="90"/>
      <c r="P148" s="236">
        <f>O148*H148</f>
        <v>0</v>
      </c>
      <c r="Q148" s="236">
        <v>0.00025999999999999998</v>
      </c>
      <c r="R148" s="236">
        <f>Q148*H148</f>
        <v>0.0015599999999999998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201</v>
      </c>
      <c r="AT148" s="238" t="s">
        <v>249</v>
      </c>
      <c r="AU148" s="238" t="s">
        <v>85</v>
      </c>
      <c r="AY148" s="16" t="s">
        <v>158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83</v>
      </c>
      <c r="BK148" s="239">
        <f>ROUND(I148*H148,2)</f>
        <v>0</v>
      </c>
      <c r="BL148" s="16" t="s">
        <v>165</v>
      </c>
      <c r="BM148" s="238" t="s">
        <v>1993</v>
      </c>
    </row>
    <row r="149" s="2" customFormat="1">
      <c r="A149" s="37"/>
      <c r="B149" s="38"/>
      <c r="C149" s="39"/>
      <c r="D149" s="240" t="s">
        <v>167</v>
      </c>
      <c r="E149" s="39"/>
      <c r="F149" s="241" t="s">
        <v>1992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167</v>
      </c>
      <c r="AU149" s="16" t="s">
        <v>85</v>
      </c>
    </row>
    <row r="150" s="2" customFormat="1" ht="33" customHeight="1">
      <c r="A150" s="37"/>
      <c r="B150" s="38"/>
      <c r="C150" s="226" t="s">
        <v>159</v>
      </c>
      <c r="D150" s="226" t="s">
        <v>161</v>
      </c>
      <c r="E150" s="227" t="s">
        <v>1994</v>
      </c>
      <c r="F150" s="228" t="s">
        <v>1995</v>
      </c>
      <c r="G150" s="229" t="s">
        <v>362</v>
      </c>
      <c r="H150" s="230">
        <v>4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1.0000000000000001E-05</v>
      </c>
      <c r="R150" s="236">
        <f>Q150*H150</f>
        <v>4.0000000000000003E-05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165</v>
      </c>
      <c r="AT150" s="238" t="s">
        <v>161</v>
      </c>
      <c r="AU150" s="238" t="s">
        <v>85</v>
      </c>
      <c r="AY150" s="16" t="s">
        <v>158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83</v>
      </c>
      <c r="BK150" s="239">
        <f>ROUND(I150*H150,2)</f>
        <v>0</v>
      </c>
      <c r="BL150" s="16" t="s">
        <v>165</v>
      </c>
      <c r="BM150" s="238" t="s">
        <v>1996</v>
      </c>
    </row>
    <row r="151" s="2" customFormat="1">
      <c r="A151" s="37"/>
      <c r="B151" s="38"/>
      <c r="C151" s="39"/>
      <c r="D151" s="240" t="s">
        <v>167</v>
      </c>
      <c r="E151" s="39"/>
      <c r="F151" s="241" t="s">
        <v>1995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167</v>
      </c>
      <c r="AU151" s="16" t="s">
        <v>85</v>
      </c>
    </row>
    <row r="152" s="2" customFormat="1" ht="16.5" customHeight="1">
      <c r="A152" s="37"/>
      <c r="B152" s="38"/>
      <c r="C152" s="257" t="s">
        <v>196</v>
      </c>
      <c r="D152" s="257" t="s">
        <v>249</v>
      </c>
      <c r="E152" s="258" t="s">
        <v>1997</v>
      </c>
      <c r="F152" s="259" t="s">
        <v>1998</v>
      </c>
      <c r="G152" s="260" t="s">
        <v>362</v>
      </c>
      <c r="H152" s="261">
        <v>4</v>
      </c>
      <c r="I152" s="262"/>
      <c r="J152" s="263">
        <f>ROUND(I152*H152,2)</f>
        <v>0</v>
      </c>
      <c r="K152" s="264"/>
      <c r="L152" s="265"/>
      <c r="M152" s="266" t="s">
        <v>1</v>
      </c>
      <c r="N152" s="267" t="s">
        <v>41</v>
      </c>
      <c r="O152" s="90"/>
      <c r="P152" s="236">
        <f>O152*H152</f>
        <v>0</v>
      </c>
      <c r="Q152" s="236">
        <v>0.00088000000000000003</v>
      </c>
      <c r="R152" s="236">
        <f>Q152*H152</f>
        <v>0.0035200000000000001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201</v>
      </c>
      <c r="AT152" s="238" t="s">
        <v>249</v>
      </c>
      <c r="AU152" s="238" t="s">
        <v>85</v>
      </c>
      <c r="AY152" s="16" t="s">
        <v>158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165</v>
      </c>
      <c r="BM152" s="238" t="s">
        <v>1999</v>
      </c>
    </row>
    <row r="153" s="2" customFormat="1">
      <c r="A153" s="37"/>
      <c r="B153" s="38"/>
      <c r="C153" s="39"/>
      <c r="D153" s="240" t="s">
        <v>167</v>
      </c>
      <c r="E153" s="39"/>
      <c r="F153" s="241" t="s">
        <v>1998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85</v>
      </c>
    </row>
    <row r="154" s="2" customFormat="1" ht="33" customHeight="1">
      <c r="A154" s="37"/>
      <c r="B154" s="38"/>
      <c r="C154" s="226" t="s">
        <v>201</v>
      </c>
      <c r="D154" s="226" t="s">
        <v>161</v>
      </c>
      <c r="E154" s="227" t="s">
        <v>2000</v>
      </c>
      <c r="F154" s="228" t="s">
        <v>2001</v>
      </c>
      <c r="G154" s="229" t="s">
        <v>362</v>
      </c>
      <c r="H154" s="230">
        <v>1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165</v>
      </c>
      <c r="AT154" s="238" t="s">
        <v>161</v>
      </c>
      <c r="AU154" s="238" t="s">
        <v>85</v>
      </c>
      <c r="AY154" s="16" t="s">
        <v>158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83</v>
      </c>
      <c r="BK154" s="239">
        <f>ROUND(I154*H154,2)</f>
        <v>0</v>
      </c>
      <c r="BL154" s="16" t="s">
        <v>165</v>
      </c>
      <c r="BM154" s="238" t="s">
        <v>2002</v>
      </c>
    </row>
    <row r="155" s="2" customFormat="1">
      <c r="A155" s="37"/>
      <c r="B155" s="38"/>
      <c r="C155" s="39"/>
      <c r="D155" s="240" t="s">
        <v>167</v>
      </c>
      <c r="E155" s="39"/>
      <c r="F155" s="241" t="s">
        <v>2001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167</v>
      </c>
      <c r="AU155" s="16" t="s">
        <v>85</v>
      </c>
    </row>
    <row r="156" s="2" customFormat="1" ht="16.5" customHeight="1">
      <c r="A156" s="37"/>
      <c r="B156" s="38"/>
      <c r="C156" s="257" t="s">
        <v>175</v>
      </c>
      <c r="D156" s="257" t="s">
        <v>249</v>
      </c>
      <c r="E156" s="258" t="s">
        <v>2003</v>
      </c>
      <c r="F156" s="259" t="s">
        <v>2004</v>
      </c>
      <c r="G156" s="260" t="s">
        <v>362</v>
      </c>
      <c r="H156" s="261">
        <v>1</v>
      </c>
      <c r="I156" s="262"/>
      <c r="J156" s="263">
        <f>ROUND(I156*H156,2)</f>
        <v>0</v>
      </c>
      <c r="K156" s="264"/>
      <c r="L156" s="265"/>
      <c r="M156" s="266" t="s">
        <v>1</v>
      </c>
      <c r="N156" s="267" t="s">
        <v>41</v>
      </c>
      <c r="O156" s="90"/>
      <c r="P156" s="236">
        <f>O156*H156</f>
        <v>0</v>
      </c>
      <c r="Q156" s="236">
        <v>0.00064999999999999997</v>
      </c>
      <c r="R156" s="236">
        <f>Q156*H156</f>
        <v>0.00064999999999999997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201</v>
      </c>
      <c r="AT156" s="238" t="s">
        <v>249</v>
      </c>
      <c r="AU156" s="238" t="s">
        <v>85</v>
      </c>
      <c r="AY156" s="16" t="s">
        <v>158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83</v>
      </c>
      <c r="BK156" s="239">
        <f>ROUND(I156*H156,2)</f>
        <v>0</v>
      </c>
      <c r="BL156" s="16" t="s">
        <v>165</v>
      </c>
      <c r="BM156" s="238" t="s">
        <v>2005</v>
      </c>
    </row>
    <row r="157" s="2" customFormat="1">
      <c r="A157" s="37"/>
      <c r="B157" s="38"/>
      <c r="C157" s="39"/>
      <c r="D157" s="240" t="s">
        <v>167</v>
      </c>
      <c r="E157" s="39"/>
      <c r="F157" s="241" t="s">
        <v>2004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167</v>
      </c>
      <c r="AU157" s="16" t="s">
        <v>85</v>
      </c>
    </row>
    <row r="158" s="2" customFormat="1" ht="33" customHeight="1">
      <c r="A158" s="37"/>
      <c r="B158" s="38"/>
      <c r="C158" s="226" t="s">
        <v>211</v>
      </c>
      <c r="D158" s="226" t="s">
        <v>161</v>
      </c>
      <c r="E158" s="227" t="s">
        <v>2006</v>
      </c>
      <c r="F158" s="228" t="s">
        <v>2007</v>
      </c>
      <c r="G158" s="229" t="s">
        <v>362</v>
      </c>
      <c r="H158" s="230">
        <v>1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1.0000000000000001E-05</v>
      </c>
      <c r="R158" s="236">
        <f>Q158*H158</f>
        <v>1.0000000000000001E-05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165</v>
      </c>
      <c r="AT158" s="238" t="s">
        <v>161</v>
      </c>
      <c r="AU158" s="238" t="s">
        <v>85</v>
      </c>
      <c r="AY158" s="16" t="s">
        <v>158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165</v>
      </c>
      <c r="BM158" s="238" t="s">
        <v>2008</v>
      </c>
    </row>
    <row r="159" s="2" customFormat="1">
      <c r="A159" s="37"/>
      <c r="B159" s="38"/>
      <c r="C159" s="39"/>
      <c r="D159" s="240" t="s">
        <v>167</v>
      </c>
      <c r="E159" s="39"/>
      <c r="F159" s="241" t="s">
        <v>2007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167</v>
      </c>
      <c r="AU159" s="16" t="s">
        <v>85</v>
      </c>
    </row>
    <row r="160" s="2" customFormat="1" ht="16.5" customHeight="1">
      <c r="A160" s="37"/>
      <c r="B160" s="38"/>
      <c r="C160" s="257" t="s">
        <v>216</v>
      </c>
      <c r="D160" s="257" t="s">
        <v>249</v>
      </c>
      <c r="E160" s="258" t="s">
        <v>2009</v>
      </c>
      <c r="F160" s="259" t="s">
        <v>2010</v>
      </c>
      <c r="G160" s="260" t="s">
        <v>362</v>
      </c>
      <c r="H160" s="261">
        <v>1</v>
      </c>
      <c r="I160" s="262"/>
      <c r="J160" s="263">
        <f>ROUND(I160*H160,2)</f>
        <v>0</v>
      </c>
      <c r="K160" s="264"/>
      <c r="L160" s="265"/>
      <c r="M160" s="266" t="s">
        <v>1</v>
      </c>
      <c r="N160" s="267" t="s">
        <v>41</v>
      </c>
      <c r="O160" s="90"/>
      <c r="P160" s="236">
        <f>O160*H160</f>
        <v>0</v>
      </c>
      <c r="Q160" s="236">
        <v>0.00079000000000000001</v>
      </c>
      <c r="R160" s="236">
        <f>Q160*H160</f>
        <v>0.00079000000000000001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201</v>
      </c>
      <c r="AT160" s="238" t="s">
        <v>249</v>
      </c>
      <c r="AU160" s="238" t="s">
        <v>85</v>
      </c>
      <c r="AY160" s="16" t="s">
        <v>158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165</v>
      </c>
      <c r="BM160" s="238" t="s">
        <v>2011</v>
      </c>
    </row>
    <row r="161" s="2" customFormat="1">
      <c r="A161" s="37"/>
      <c r="B161" s="38"/>
      <c r="C161" s="39"/>
      <c r="D161" s="240" t="s">
        <v>167</v>
      </c>
      <c r="E161" s="39"/>
      <c r="F161" s="241" t="s">
        <v>2010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167</v>
      </c>
      <c r="AU161" s="16" t="s">
        <v>85</v>
      </c>
    </row>
    <row r="162" s="2" customFormat="1" ht="33" customHeight="1">
      <c r="A162" s="37"/>
      <c r="B162" s="38"/>
      <c r="C162" s="226" t="s">
        <v>223</v>
      </c>
      <c r="D162" s="226" t="s">
        <v>161</v>
      </c>
      <c r="E162" s="227" t="s">
        <v>2012</v>
      </c>
      <c r="F162" s="228" t="s">
        <v>2013</v>
      </c>
      <c r="G162" s="229" t="s">
        <v>362</v>
      </c>
      <c r="H162" s="230">
        <v>1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1.0000000000000001E-05</v>
      </c>
      <c r="R162" s="236">
        <f>Q162*H162</f>
        <v>1.0000000000000001E-05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165</v>
      </c>
      <c r="AT162" s="238" t="s">
        <v>161</v>
      </c>
      <c r="AU162" s="238" t="s">
        <v>85</v>
      </c>
      <c r="AY162" s="16" t="s">
        <v>158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83</v>
      </c>
      <c r="BK162" s="239">
        <f>ROUND(I162*H162,2)</f>
        <v>0</v>
      </c>
      <c r="BL162" s="16" t="s">
        <v>165</v>
      </c>
      <c r="BM162" s="238" t="s">
        <v>2014</v>
      </c>
    </row>
    <row r="163" s="2" customFormat="1">
      <c r="A163" s="37"/>
      <c r="B163" s="38"/>
      <c r="C163" s="39"/>
      <c r="D163" s="240" t="s">
        <v>167</v>
      </c>
      <c r="E163" s="39"/>
      <c r="F163" s="241" t="s">
        <v>2013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167</v>
      </c>
      <c r="AU163" s="16" t="s">
        <v>85</v>
      </c>
    </row>
    <row r="164" s="2" customFormat="1" ht="16.5" customHeight="1">
      <c r="A164" s="37"/>
      <c r="B164" s="38"/>
      <c r="C164" s="257" t="s">
        <v>232</v>
      </c>
      <c r="D164" s="257" t="s">
        <v>249</v>
      </c>
      <c r="E164" s="258" t="s">
        <v>2015</v>
      </c>
      <c r="F164" s="259" t="s">
        <v>2016</v>
      </c>
      <c r="G164" s="260" t="s">
        <v>362</v>
      </c>
      <c r="H164" s="261">
        <v>1</v>
      </c>
      <c r="I164" s="262"/>
      <c r="J164" s="263">
        <f>ROUND(I164*H164,2)</f>
        <v>0</v>
      </c>
      <c r="K164" s="264"/>
      <c r="L164" s="265"/>
      <c r="M164" s="266" t="s">
        <v>1</v>
      </c>
      <c r="N164" s="267" t="s">
        <v>41</v>
      </c>
      <c r="O164" s="90"/>
      <c r="P164" s="236">
        <f>O164*H164</f>
        <v>0</v>
      </c>
      <c r="Q164" s="236">
        <v>0.0033999999999999998</v>
      </c>
      <c r="R164" s="236">
        <f>Q164*H164</f>
        <v>0.0033999999999999998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201</v>
      </c>
      <c r="AT164" s="238" t="s">
        <v>249</v>
      </c>
      <c r="AU164" s="238" t="s">
        <v>85</v>
      </c>
      <c r="AY164" s="16" t="s">
        <v>158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165</v>
      </c>
      <c r="BM164" s="238" t="s">
        <v>2017</v>
      </c>
    </row>
    <row r="165" s="2" customFormat="1">
      <c r="A165" s="37"/>
      <c r="B165" s="38"/>
      <c r="C165" s="39"/>
      <c r="D165" s="240" t="s">
        <v>167</v>
      </c>
      <c r="E165" s="39"/>
      <c r="F165" s="241" t="s">
        <v>2016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167</v>
      </c>
      <c r="AU165" s="16" t="s">
        <v>85</v>
      </c>
    </row>
    <row r="166" s="12" customFormat="1" ht="25.92" customHeight="1">
      <c r="A166" s="12"/>
      <c r="B166" s="210"/>
      <c r="C166" s="211"/>
      <c r="D166" s="212" t="s">
        <v>75</v>
      </c>
      <c r="E166" s="213" t="s">
        <v>228</v>
      </c>
      <c r="F166" s="213" t="s">
        <v>751</v>
      </c>
      <c r="G166" s="211"/>
      <c r="H166" s="211"/>
      <c r="I166" s="214"/>
      <c r="J166" s="215">
        <f>BK166</f>
        <v>0</v>
      </c>
      <c r="K166" s="211"/>
      <c r="L166" s="216"/>
      <c r="M166" s="217"/>
      <c r="N166" s="218"/>
      <c r="O166" s="218"/>
      <c r="P166" s="219">
        <f>P167+P212+P259+P318+P323+P356+P361+P376+P387+P420+P459+P464</f>
        <v>0</v>
      </c>
      <c r="Q166" s="218"/>
      <c r="R166" s="219">
        <f>R167+R212+R259+R318+R323+R356+R361+R376+R387+R420+R459+R464</f>
        <v>1.8410500000000001</v>
      </c>
      <c r="S166" s="218"/>
      <c r="T166" s="220">
        <f>T167+T212+T259+T318+T323+T356+T361+T376+T387+T420+T459+T464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85</v>
      </c>
      <c r="AT166" s="222" t="s">
        <v>75</v>
      </c>
      <c r="AU166" s="222" t="s">
        <v>76</v>
      </c>
      <c r="AY166" s="221" t="s">
        <v>158</v>
      </c>
      <c r="BK166" s="223">
        <f>BK167+BK212+BK259+BK318+BK323+BK356+BK361+BK376+BK387+BK420+BK459+BK464</f>
        <v>0</v>
      </c>
    </row>
    <row r="167" s="12" customFormat="1" ht="22.8" customHeight="1">
      <c r="A167" s="12"/>
      <c r="B167" s="210"/>
      <c r="C167" s="211"/>
      <c r="D167" s="212" t="s">
        <v>75</v>
      </c>
      <c r="E167" s="224" t="s">
        <v>752</v>
      </c>
      <c r="F167" s="224" t="s">
        <v>753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SUM(P168:P211)</f>
        <v>0</v>
      </c>
      <c r="Q167" s="218"/>
      <c r="R167" s="219">
        <f>SUM(R168:R211)</f>
        <v>0.36914999999999998</v>
      </c>
      <c r="S167" s="218"/>
      <c r="T167" s="220">
        <f>SUM(T168:T211)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85</v>
      </c>
      <c r="AT167" s="222" t="s">
        <v>75</v>
      </c>
      <c r="AU167" s="222" t="s">
        <v>83</v>
      </c>
      <c r="AY167" s="221" t="s">
        <v>158</v>
      </c>
      <c r="BK167" s="223">
        <f>SUM(BK168:BK211)</f>
        <v>0</v>
      </c>
    </row>
    <row r="168" s="2" customFormat="1" ht="16.5" customHeight="1">
      <c r="A168" s="37"/>
      <c r="B168" s="38"/>
      <c r="C168" s="226" t="s">
        <v>352</v>
      </c>
      <c r="D168" s="226" t="s">
        <v>161</v>
      </c>
      <c r="E168" s="227" t="s">
        <v>2018</v>
      </c>
      <c r="F168" s="228" t="s">
        <v>2019</v>
      </c>
      <c r="G168" s="229" t="s">
        <v>276</v>
      </c>
      <c r="H168" s="230">
        <v>16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236</v>
      </c>
      <c r="AT168" s="238" t="s">
        <v>161</v>
      </c>
      <c r="AU168" s="238" t="s">
        <v>85</v>
      </c>
      <c r="AY168" s="16" t="s">
        <v>158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83</v>
      </c>
      <c r="BK168" s="239">
        <f>ROUND(I168*H168,2)</f>
        <v>0</v>
      </c>
      <c r="BL168" s="16" t="s">
        <v>236</v>
      </c>
      <c r="BM168" s="238" t="s">
        <v>2020</v>
      </c>
    </row>
    <row r="169" s="2" customFormat="1">
      <c r="A169" s="37"/>
      <c r="B169" s="38"/>
      <c r="C169" s="39"/>
      <c r="D169" s="240" t="s">
        <v>167</v>
      </c>
      <c r="E169" s="39"/>
      <c r="F169" s="241" t="s">
        <v>2019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167</v>
      </c>
      <c r="AU169" s="16" t="s">
        <v>85</v>
      </c>
    </row>
    <row r="170" s="2" customFormat="1" ht="16.5" customHeight="1">
      <c r="A170" s="37"/>
      <c r="B170" s="38"/>
      <c r="C170" s="226" t="s">
        <v>8</v>
      </c>
      <c r="D170" s="226" t="s">
        <v>161</v>
      </c>
      <c r="E170" s="227" t="s">
        <v>2021</v>
      </c>
      <c r="F170" s="228" t="s">
        <v>2022</v>
      </c>
      <c r="G170" s="229" t="s">
        <v>276</v>
      </c>
      <c r="H170" s="230">
        <v>29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236</v>
      </c>
      <c r="AT170" s="238" t="s">
        <v>161</v>
      </c>
      <c r="AU170" s="238" t="s">
        <v>85</v>
      </c>
      <c r="AY170" s="16" t="s">
        <v>158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83</v>
      </c>
      <c r="BK170" s="239">
        <f>ROUND(I170*H170,2)</f>
        <v>0</v>
      </c>
      <c r="BL170" s="16" t="s">
        <v>236</v>
      </c>
      <c r="BM170" s="238" t="s">
        <v>2023</v>
      </c>
    </row>
    <row r="171" s="2" customFormat="1">
      <c r="A171" s="37"/>
      <c r="B171" s="38"/>
      <c r="C171" s="39"/>
      <c r="D171" s="240" t="s">
        <v>167</v>
      </c>
      <c r="E171" s="39"/>
      <c r="F171" s="241" t="s">
        <v>2022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167</v>
      </c>
      <c r="AU171" s="16" t="s">
        <v>85</v>
      </c>
    </row>
    <row r="172" s="2" customFormat="1" ht="24.15" customHeight="1">
      <c r="A172" s="37"/>
      <c r="B172" s="38"/>
      <c r="C172" s="226" t="s">
        <v>236</v>
      </c>
      <c r="D172" s="226" t="s">
        <v>161</v>
      </c>
      <c r="E172" s="227" t="s">
        <v>2024</v>
      </c>
      <c r="F172" s="228" t="s">
        <v>2025</v>
      </c>
      <c r="G172" s="229" t="s">
        <v>362</v>
      </c>
      <c r="H172" s="230">
        <v>2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0.0020200000000000001</v>
      </c>
      <c r="R172" s="236">
        <f>Q172*H172</f>
        <v>0.0040400000000000002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236</v>
      </c>
      <c r="AT172" s="238" t="s">
        <v>161</v>
      </c>
      <c r="AU172" s="238" t="s">
        <v>85</v>
      </c>
      <c r="AY172" s="16" t="s">
        <v>158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83</v>
      </c>
      <c r="BK172" s="239">
        <f>ROUND(I172*H172,2)</f>
        <v>0</v>
      </c>
      <c r="BL172" s="16" t="s">
        <v>236</v>
      </c>
      <c r="BM172" s="238" t="s">
        <v>2026</v>
      </c>
    </row>
    <row r="173" s="2" customFormat="1">
      <c r="A173" s="37"/>
      <c r="B173" s="38"/>
      <c r="C173" s="39"/>
      <c r="D173" s="240" t="s">
        <v>167</v>
      </c>
      <c r="E173" s="39"/>
      <c r="F173" s="241" t="s">
        <v>2025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167</v>
      </c>
      <c r="AU173" s="16" t="s">
        <v>85</v>
      </c>
    </row>
    <row r="174" s="2" customFormat="1" ht="21.75" customHeight="1">
      <c r="A174" s="37"/>
      <c r="B174" s="38"/>
      <c r="C174" s="226" t="s">
        <v>255</v>
      </c>
      <c r="D174" s="226" t="s">
        <v>161</v>
      </c>
      <c r="E174" s="227" t="s">
        <v>2027</v>
      </c>
      <c r="F174" s="228" t="s">
        <v>2028</v>
      </c>
      <c r="G174" s="229" t="s">
        <v>362</v>
      </c>
      <c r="H174" s="230">
        <v>1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41</v>
      </c>
      <c r="O174" s="90"/>
      <c r="P174" s="236">
        <f>O174*H174</f>
        <v>0</v>
      </c>
      <c r="Q174" s="236">
        <v>0.0028700000000000002</v>
      </c>
      <c r="R174" s="236">
        <f>Q174*H174</f>
        <v>0.0028700000000000002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236</v>
      </c>
      <c r="AT174" s="238" t="s">
        <v>161</v>
      </c>
      <c r="AU174" s="238" t="s">
        <v>85</v>
      </c>
      <c r="AY174" s="16" t="s">
        <v>158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83</v>
      </c>
      <c r="BK174" s="239">
        <f>ROUND(I174*H174,2)</f>
        <v>0</v>
      </c>
      <c r="BL174" s="16" t="s">
        <v>236</v>
      </c>
      <c r="BM174" s="238" t="s">
        <v>2029</v>
      </c>
    </row>
    <row r="175" s="2" customFormat="1">
      <c r="A175" s="37"/>
      <c r="B175" s="38"/>
      <c r="C175" s="39"/>
      <c r="D175" s="240" t="s">
        <v>167</v>
      </c>
      <c r="E175" s="39"/>
      <c r="F175" s="241" t="s">
        <v>2028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167</v>
      </c>
      <c r="AU175" s="16" t="s">
        <v>85</v>
      </c>
    </row>
    <row r="176" s="2" customFormat="1" ht="21.75" customHeight="1">
      <c r="A176" s="37"/>
      <c r="B176" s="38"/>
      <c r="C176" s="226" t="s">
        <v>262</v>
      </c>
      <c r="D176" s="226" t="s">
        <v>161</v>
      </c>
      <c r="E176" s="227" t="s">
        <v>2030</v>
      </c>
      <c r="F176" s="228" t="s">
        <v>2031</v>
      </c>
      <c r="G176" s="229" t="s">
        <v>276</v>
      </c>
      <c r="H176" s="230">
        <v>20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41</v>
      </c>
      <c r="O176" s="90"/>
      <c r="P176" s="236">
        <f>O176*H176</f>
        <v>0</v>
      </c>
      <c r="Q176" s="236">
        <v>0.0074400000000000004</v>
      </c>
      <c r="R176" s="236">
        <f>Q176*H176</f>
        <v>0.14880000000000002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236</v>
      </c>
      <c r="AT176" s="238" t="s">
        <v>161</v>
      </c>
      <c r="AU176" s="238" t="s">
        <v>85</v>
      </c>
      <c r="AY176" s="16" t="s">
        <v>158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83</v>
      </c>
      <c r="BK176" s="239">
        <f>ROUND(I176*H176,2)</f>
        <v>0</v>
      </c>
      <c r="BL176" s="16" t="s">
        <v>236</v>
      </c>
      <c r="BM176" s="238" t="s">
        <v>2032</v>
      </c>
    </row>
    <row r="177" s="2" customFormat="1">
      <c r="A177" s="37"/>
      <c r="B177" s="38"/>
      <c r="C177" s="39"/>
      <c r="D177" s="240" t="s">
        <v>167</v>
      </c>
      <c r="E177" s="39"/>
      <c r="F177" s="241" t="s">
        <v>2031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167</v>
      </c>
      <c r="AU177" s="16" t="s">
        <v>85</v>
      </c>
    </row>
    <row r="178" s="2" customFormat="1" ht="21.75" customHeight="1">
      <c r="A178" s="37"/>
      <c r="B178" s="38"/>
      <c r="C178" s="226" t="s">
        <v>268</v>
      </c>
      <c r="D178" s="226" t="s">
        <v>161</v>
      </c>
      <c r="E178" s="227" t="s">
        <v>2033</v>
      </c>
      <c r="F178" s="228" t="s">
        <v>2034</v>
      </c>
      <c r="G178" s="229" t="s">
        <v>276</v>
      </c>
      <c r="H178" s="230">
        <v>11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0.012319999999999999</v>
      </c>
      <c r="R178" s="236">
        <f>Q178*H178</f>
        <v>0.13552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236</v>
      </c>
      <c r="AT178" s="238" t="s">
        <v>161</v>
      </c>
      <c r="AU178" s="238" t="s">
        <v>85</v>
      </c>
      <c r="AY178" s="16" t="s">
        <v>158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83</v>
      </c>
      <c r="BK178" s="239">
        <f>ROUND(I178*H178,2)</f>
        <v>0</v>
      </c>
      <c r="BL178" s="16" t="s">
        <v>236</v>
      </c>
      <c r="BM178" s="238" t="s">
        <v>2035</v>
      </c>
    </row>
    <row r="179" s="2" customFormat="1">
      <c r="A179" s="37"/>
      <c r="B179" s="38"/>
      <c r="C179" s="39"/>
      <c r="D179" s="240" t="s">
        <v>167</v>
      </c>
      <c r="E179" s="39"/>
      <c r="F179" s="241" t="s">
        <v>2034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167</v>
      </c>
      <c r="AU179" s="16" t="s">
        <v>85</v>
      </c>
    </row>
    <row r="180" s="2" customFormat="1" ht="21.75" customHeight="1">
      <c r="A180" s="37"/>
      <c r="B180" s="38"/>
      <c r="C180" s="226" t="s">
        <v>273</v>
      </c>
      <c r="D180" s="226" t="s">
        <v>161</v>
      </c>
      <c r="E180" s="227" t="s">
        <v>2036</v>
      </c>
      <c r="F180" s="228" t="s">
        <v>2037</v>
      </c>
      <c r="G180" s="229" t="s">
        <v>276</v>
      </c>
      <c r="H180" s="230">
        <v>3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0.01975</v>
      </c>
      <c r="R180" s="236">
        <f>Q180*H180</f>
        <v>0.059249999999999997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236</v>
      </c>
      <c r="AT180" s="238" t="s">
        <v>161</v>
      </c>
      <c r="AU180" s="238" t="s">
        <v>85</v>
      </c>
      <c r="AY180" s="16" t="s">
        <v>158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83</v>
      </c>
      <c r="BK180" s="239">
        <f>ROUND(I180*H180,2)</f>
        <v>0</v>
      </c>
      <c r="BL180" s="16" t="s">
        <v>236</v>
      </c>
      <c r="BM180" s="238" t="s">
        <v>2038</v>
      </c>
    </row>
    <row r="181" s="2" customFormat="1">
      <c r="A181" s="37"/>
      <c r="B181" s="38"/>
      <c r="C181" s="39"/>
      <c r="D181" s="240" t="s">
        <v>167</v>
      </c>
      <c r="E181" s="39"/>
      <c r="F181" s="241" t="s">
        <v>2037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167</v>
      </c>
      <c r="AU181" s="16" t="s">
        <v>85</v>
      </c>
    </row>
    <row r="182" s="2" customFormat="1" ht="16.5" customHeight="1">
      <c r="A182" s="37"/>
      <c r="B182" s="38"/>
      <c r="C182" s="226" t="s">
        <v>7</v>
      </c>
      <c r="D182" s="226" t="s">
        <v>161</v>
      </c>
      <c r="E182" s="227" t="s">
        <v>754</v>
      </c>
      <c r="F182" s="228" t="s">
        <v>755</v>
      </c>
      <c r="G182" s="229" t="s">
        <v>276</v>
      </c>
      <c r="H182" s="230">
        <v>5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41</v>
      </c>
      <c r="O182" s="90"/>
      <c r="P182" s="236">
        <f>O182*H182</f>
        <v>0</v>
      </c>
      <c r="Q182" s="236">
        <v>0.00040999999999999999</v>
      </c>
      <c r="R182" s="236">
        <f>Q182*H182</f>
        <v>0.0020499999999999997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236</v>
      </c>
      <c r="AT182" s="238" t="s">
        <v>161</v>
      </c>
      <c r="AU182" s="238" t="s">
        <v>85</v>
      </c>
      <c r="AY182" s="16" t="s">
        <v>158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83</v>
      </c>
      <c r="BK182" s="239">
        <f>ROUND(I182*H182,2)</f>
        <v>0</v>
      </c>
      <c r="BL182" s="16" t="s">
        <v>236</v>
      </c>
      <c r="BM182" s="238" t="s">
        <v>2039</v>
      </c>
    </row>
    <row r="183" s="2" customFormat="1">
      <c r="A183" s="37"/>
      <c r="B183" s="38"/>
      <c r="C183" s="39"/>
      <c r="D183" s="240" t="s">
        <v>167</v>
      </c>
      <c r="E183" s="39"/>
      <c r="F183" s="241" t="s">
        <v>755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167</v>
      </c>
      <c r="AU183" s="16" t="s">
        <v>85</v>
      </c>
    </row>
    <row r="184" s="2" customFormat="1" ht="16.5" customHeight="1">
      <c r="A184" s="37"/>
      <c r="B184" s="38"/>
      <c r="C184" s="226" t="s">
        <v>283</v>
      </c>
      <c r="D184" s="226" t="s">
        <v>161</v>
      </c>
      <c r="E184" s="227" t="s">
        <v>2040</v>
      </c>
      <c r="F184" s="228" t="s">
        <v>2041</v>
      </c>
      <c r="G184" s="229" t="s">
        <v>276</v>
      </c>
      <c r="H184" s="230">
        <v>2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0.00048000000000000001</v>
      </c>
      <c r="R184" s="236">
        <f>Q184*H184</f>
        <v>0.00096000000000000002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236</v>
      </c>
      <c r="AT184" s="238" t="s">
        <v>161</v>
      </c>
      <c r="AU184" s="238" t="s">
        <v>85</v>
      </c>
      <c r="AY184" s="16" t="s">
        <v>158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83</v>
      </c>
      <c r="BK184" s="239">
        <f>ROUND(I184*H184,2)</f>
        <v>0</v>
      </c>
      <c r="BL184" s="16" t="s">
        <v>236</v>
      </c>
      <c r="BM184" s="238" t="s">
        <v>2042</v>
      </c>
    </row>
    <row r="185" s="2" customFormat="1">
      <c r="A185" s="37"/>
      <c r="B185" s="38"/>
      <c r="C185" s="39"/>
      <c r="D185" s="240" t="s">
        <v>167</v>
      </c>
      <c r="E185" s="39"/>
      <c r="F185" s="241" t="s">
        <v>2041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167</v>
      </c>
      <c r="AU185" s="16" t="s">
        <v>85</v>
      </c>
    </row>
    <row r="186" s="2" customFormat="1" ht="16.5" customHeight="1">
      <c r="A186" s="37"/>
      <c r="B186" s="38"/>
      <c r="C186" s="226" t="s">
        <v>288</v>
      </c>
      <c r="D186" s="226" t="s">
        <v>161</v>
      </c>
      <c r="E186" s="227" t="s">
        <v>2043</v>
      </c>
      <c r="F186" s="228" t="s">
        <v>2044</v>
      </c>
      <c r="G186" s="229" t="s">
        <v>276</v>
      </c>
      <c r="H186" s="230">
        <v>4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0.0022399999999999998</v>
      </c>
      <c r="R186" s="236">
        <f>Q186*H186</f>
        <v>0.0089599999999999992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236</v>
      </c>
      <c r="AT186" s="238" t="s">
        <v>161</v>
      </c>
      <c r="AU186" s="238" t="s">
        <v>85</v>
      </c>
      <c r="AY186" s="16" t="s">
        <v>158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83</v>
      </c>
      <c r="BK186" s="239">
        <f>ROUND(I186*H186,2)</f>
        <v>0</v>
      </c>
      <c r="BL186" s="16" t="s">
        <v>236</v>
      </c>
      <c r="BM186" s="238" t="s">
        <v>2045</v>
      </c>
    </row>
    <row r="187" s="2" customFormat="1">
      <c r="A187" s="37"/>
      <c r="B187" s="38"/>
      <c r="C187" s="39"/>
      <c r="D187" s="240" t="s">
        <v>167</v>
      </c>
      <c r="E187" s="39"/>
      <c r="F187" s="241" t="s">
        <v>2044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167</v>
      </c>
      <c r="AU187" s="16" t="s">
        <v>85</v>
      </c>
    </row>
    <row r="188" s="2" customFormat="1" ht="16.5" customHeight="1">
      <c r="A188" s="37"/>
      <c r="B188" s="38"/>
      <c r="C188" s="226" t="s">
        <v>394</v>
      </c>
      <c r="D188" s="226" t="s">
        <v>161</v>
      </c>
      <c r="E188" s="227" t="s">
        <v>2046</v>
      </c>
      <c r="F188" s="228" t="s">
        <v>2047</v>
      </c>
      <c r="G188" s="229" t="s">
        <v>362</v>
      </c>
      <c r="H188" s="230">
        <v>4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236</v>
      </c>
      <c r="AT188" s="238" t="s">
        <v>161</v>
      </c>
      <c r="AU188" s="238" t="s">
        <v>85</v>
      </c>
      <c r="AY188" s="16" t="s">
        <v>158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83</v>
      </c>
      <c r="BK188" s="239">
        <f>ROUND(I188*H188,2)</f>
        <v>0</v>
      </c>
      <c r="BL188" s="16" t="s">
        <v>236</v>
      </c>
      <c r="BM188" s="238" t="s">
        <v>2048</v>
      </c>
    </row>
    <row r="189" s="2" customFormat="1">
      <c r="A189" s="37"/>
      <c r="B189" s="38"/>
      <c r="C189" s="39"/>
      <c r="D189" s="240" t="s">
        <v>167</v>
      </c>
      <c r="E189" s="39"/>
      <c r="F189" s="241" t="s">
        <v>2047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167</v>
      </c>
      <c r="AU189" s="16" t="s">
        <v>85</v>
      </c>
    </row>
    <row r="190" s="2" customFormat="1" ht="16.5" customHeight="1">
      <c r="A190" s="37"/>
      <c r="B190" s="38"/>
      <c r="C190" s="226" t="s">
        <v>400</v>
      </c>
      <c r="D190" s="226" t="s">
        <v>161</v>
      </c>
      <c r="E190" s="227" t="s">
        <v>2049</v>
      </c>
      <c r="F190" s="228" t="s">
        <v>2050</v>
      </c>
      <c r="G190" s="229" t="s">
        <v>362</v>
      </c>
      <c r="H190" s="230">
        <v>1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41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236</v>
      </c>
      <c r="AT190" s="238" t="s">
        <v>161</v>
      </c>
      <c r="AU190" s="238" t="s">
        <v>85</v>
      </c>
      <c r="AY190" s="16" t="s">
        <v>158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83</v>
      </c>
      <c r="BK190" s="239">
        <f>ROUND(I190*H190,2)</f>
        <v>0</v>
      </c>
      <c r="BL190" s="16" t="s">
        <v>236</v>
      </c>
      <c r="BM190" s="238" t="s">
        <v>2051</v>
      </c>
    </row>
    <row r="191" s="2" customFormat="1">
      <c r="A191" s="37"/>
      <c r="B191" s="38"/>
      <c r="C191" s="39"/>
      <c r="D191" s="240" t="s">
        <v>167</v>
      </c>
      <c r="E191" s="39"/>
      <c r="F191" s="241" t="s">
        <v>2050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167</v>
      </c>
      <c r="AU191" s="16" t="s">
        <v>85</v>
      </c>
    </row>
    <row r="192" s="2" customFormat="1" ht="21.75" customHeight="1">
      <c r="A192" s="37"/>
      <c r="B192" s="38"/>
      <c r="C192" s="226" t="s">
        <v>404</v>
      </c>
      <c r="D192" s="226" t="s">
        <v>161</v>
      </c>
      <c r="E192" s="227" t="s">
        <v>2052</v>
      </c>
      <c r="F192" s="228" t="s">
        <v>2053</v>
      </c>
      <c r="G192" s="229" t="s">
        <v>362</v>
      </c>
      <c r="H192" s="230">
        <v>3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236</v>
      </c>
      <c r="AT192" s="238" t="s">
        <v>161</v>
      </c>
      <c r="AU192" s="238" t="s">
        <v>85</v>
      </c>
      <c r="AY192" s="16" t="s">
        <v>158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83</v>
      </c>
      <c r="BK192" s="239">
        <f>ROUND(I192*H192,2)</f>
        <v>0</v>
      </c>
      <c r="BL192" s="16" t="s">
        <v>236</v>
      </c>
      <c r="BM192" s="238" t="s">
        <v>2054</v>
      </c>
    </row>
    <row r="193" s="2" customFormat="1">
      <c r="A193" s="37"/>
      <c r="B193" s="38"/>
      <c r="C193" s="39"/>
      <c r="D193" s="240" t="s">
        <v>167</v>
      </c>
      <c r="E193" s="39"/>
      <c r="F193" s="241" t="s">
        <v>2053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167</v>
      </c>
      <c r="AU193" s="16" t="s">
        <v>85</v>
      </c>
    </row>
    <row r="194" s="2" customFormat="1" ht="16.5" customHeight="1">
      <c r="A194" s="37"/>
      <c r="B194" s="38"/>
      <c r="C194" s="226" t="s">
        <v>409</v>
      </c>
      <c r="D194" s="226" t="s">
        <v>161</v>
      </c>
      <c r="E194" s="227" t="s">
        <v>2055</v>
      </c>
      <c r="F194" s="228" t="s">
        <v>2056</v>
      </c>
      <c r="G194" s="229" t="s">
        <v>362</v>
      </c>
      <c r="H194" s="230">
        <v>1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236</v>
      </c>
      <c r="AT194" s="238" t="s">
        <v>161</v>
      </c>
      <c r="AU194" s="238" t="s">
        <v>85</v>
      </c>
      <c r="AY194" s="16" t="s">
        <v>158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83</v>
      </c>
      <c r="BK194" s="239">
        <f>ROUND(I194*H194,2)</f>
        <v>0</v>
      </c>
      <c r="BL194" s="16" t="s">
        <v>236</v>
      </c>
      <c r="BM194" s="238" t="s">
        <v>2057</v>
      </c>
    </row>
    <row r="195" s="2" customFormat="1">
      <c r="A195" s="37"/>
      <c r="B195" s="38"/>
      <c r="C195" s="39"/>
      <c r="D195" s="240" t="s">
        <v>167</v>
      </c>
      <c r="E195" s="39"/>
      <c r="F195" s="241" t="s">
        <v>2056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167</v>
      </c>
      <c r="AU195" s="16" t="s">
        <v>85</v>
      </c>
    </row>
    <row r="196" s="2" customFormat="1" ht="24.15" customHeight="1">
      <c r="A196" s="37"/>
      <c r="B196" s="38"/>
      <c r="C196" s="226" t="s">
        <v>415</v>
      </c>
      <c r="D196" s="226" t="s">
        <v>161</v>
      </c>
      <c r="E196" s="227" t="s">
        <v>2058</v>
      </c>
      <c r="F196" s="228" t="s">
        <v>2059</v>
      </c>
      <c r="G196" s="229" t="s">
        <v>362</v>
      </c>
      <c r="H196" s="230">
        <v>1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0.0010100000000000001</v>
      </c>
      <c r="R196" s="236">
        <f>Q196*H196</f>
        <v>0.0010100000000000001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236</v>
      </c>
      <c r="AT196" s="238" t="s">
        <v>161</v>
      </c>
      <c r="AU196" s="238" t="s">
        <v>85</v>
      </c>
      <c r="AY196" s="16" t="s">
        <v>158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83</v>
      </c>
      <c r="BK196" s="239">
        <f>ROUND(I196*H196,2)</f>
        <v>0</v>
      </c>
      <c r="BL196" s="16" t="s">
        <v>236</v>
      </c>
      <c r="BM196" s="238" t="s">
        <v>2060</v>
      </c>
    </row>
    <row r="197" s="2" customFormat="1">
      <c r="A197" s="37"/>
      <c r="B197" s="38"/>
      <c r="C197" s="39"/>
      <c r="D197" s="240" t="s">
        <v>167</v>
      </c>
      <c r="E197" s="39"/>
      <c r="F197" s="241" t="s">
        <v>2059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167</v>
      </c>
      <c r="AU197" s="16" t="s">
        <v>85</v>
      </c>
    </row>
    <row r="198" s="2" customFormat="1" ht="24.15" customHeight="1">
      <c r="A198" s="37"/>
      <c r="B198" s="38"/>
      <c r="C198" s="226" t="s">
        <v>420</v>
      </c>
      <c r="D198" s="226" t="s">
        <v>161</v>
      </c>
      <c r="E198" s="227" t="s">
        <v>2061</v>
      </c>
      <c r="F198" s="228" t="s">
        <v>2062</v>
      </c>
      <c r="G198" s="229" t="s">
        <v>362</v>
      </c>
      <c r="H198" s="230">
        <v>1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0.0038999999999999998</v>
      </c>
      <c r="R198" s="236">
        <f>Q198*H198</f>
        <v>0.0038999999999999998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236</v>
      </c>
      <c r="AT198" s="238" t="s">
        <v>161</v>
      </c>
      <c r="AU198" s="238" t="s">
        <v>85</v>
      </c>
      <c r="AY198" s="16" t="s">
        <v>158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83</v>
      </c>
      <c r="BK198" s="239">
        <f>ROUND(I198*H198,2)</f>
        <v>0</v>
      </c>
      <c r="BL198" s="16" t="s">
        <v>236</v>
      </c>
      <c r="BM198" s="238" t="s">
        <v>2063</v>
      </c>
    </row>
    <row r="199" s="2" customFormat="1">
      <c r="A199" s="37"/>
      <c r="B199" s="38"/>
      <c r="C199" s="39"/>
      <c r="D199" s="240" t="s">
        <v>167</v>
      </c>
      <c r="E199" s="39"/>
      <c r="F199" s="241" t="s">
        <v>2062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167</v>
      </c>
      <c r="AU199" s="16" t="s">
        <v>85</v>
      </c>
    </row>
    <row r="200" s="2" customFormat="1" ht="24.15" customHeight="1">
      <c r="A200" s="37"/>
      <c r="B200" s="38"/>
      <c r="C200" s="226" t="s">
        <v>426</v>
      </c>
      <c r="D200" s="226" t="s">
        <v>161</v>
      </c>
      <c r="E200" s="227" t="s">
        <v>757</v>
      </c>
      <c r="F200" s="228" t="s">
        <v>758</v>
      </c>
      <c r="G200" s="229" t="s">
        <v>362</v>
      </c>
      <c r="H200" s="230">
        <v>3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41</v>
      </c>
      <c r="O200" s="90"/>
      <c r="P200" s="236">
        <f>O200*H200</f>
        <v>0</v>
      </c>
      <c r="Q200" s="236">
        <v>0.00050000000000000001</v>
      </c>
      <c r="R200" s="236">
        <f>Q200*H200</f>
        <v>0.0015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236</v>
      </c>
      <c r="AT200" s="238" t="s">
        <v>161</v>
      </c>
      <c r="AU200" s="238" t="s">
        <v>85</v>
      </c>
      <c r="AY200" s="16" t="s">
        <v>158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83</v>
      </c>
      <c r="BK200" s="239">
        <f>ROUND(I200*H200,2)</f>
        <v>0</v>
      </c>
      <c r="BL200" s="16" t="s">
        <v>236</v>
      </c>
      <c r="BM200" s="238" t="s">
        <v>2064</v>
      </c>
    </row>
    <row r="201" s="2" customFormat="1">
      <c r="A201" s="37"/>
      <c r="B201" s="38"/>
      <c r="C201" s="39"/>
      <c r="D201" s="240" t="s">
        <v>167</v>
      </c>
      <c r="E201" s="39"/>
      <c r="F201" s="241" t="s">
        <v>758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167</v>
      </c>
      <c r="AU201" s="16" t="s">
        <v>85</v>
      </c>
    </row>
    <row r="202" s="2" customFormat="1" ht="21.75" customHeight="1">
      <c r="A202" s="37"/>
      <c r="B202" s="38"/>
      <c r="C202" s="226" t="s">
        <v>432</v>
      </c>
      <c r="D202" s="226" t="s">
        <v>161</v>
      </c>
      <c r="E202" s="227" t="s">
        <v>2065</v>
      </c>
      <c r="F202" s="228" t="s">
        <v>2066</v>
      </c>
      <c r="G202" s="229" t="s">
        <v>276</v>
      </c>
      <c r="H202" s="230">
        <v>31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236</v>
      </c>
      <c r="AT202" s="238" t="s">
        <v>161</v>
      </c>
      <c r="AU202" s="238" t="s">
        <v>85</v>
      </c>
      <c r="AY202" s="16" t="s">
        <v>158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83</v>
      </c>
      <c r="BK202" s="239">
        <f>ROUND(I202*H202,2)</f>
        <v>0</v>
      </c>
      <c r="BL202" s="16" t="s">
        <v>236</v>
      </c>
      <c r="BM202" s="238" t="s">
        <v>2067</v>
      </c>
    </row>
    <row r="203" s="2" customFormat="1">
      <c r="A203" s="37"/>
      <c r="B203" s="38"/>
      <c r="C203" s="39"/>
      <c r="D203" s="240" t="s">
        <v>167</v>
      </c>
      <c r="E203" s="39"/>
      <c r="F203" s="241" t="s">
        <v>2066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167</v>
      </c>
      <c r="AU203" s="16" t="s">
        <v>85</v>
      </c>
    </row>
    <row r="204" s="2" customFormat="1" ht="24.15" customHeight="1">
      <c r="A204" s="37"/>
      <c r="B204" s="38"/>
      <c r="C204" s="226" t="s">
        <v>252</v>
      </c>
      <c r="D204" s="226" t="s">
        <v>161</v>
      </c>
      <c r="E204" s="227" t="s">
        <v>2068</v>
      </c>
      <c r="F204" s="228" t="s">
        <v>2069</v>
      </c>
      <c r="G204" s="229" t="s">
        <v>276</v>
      </c>
      <c r="H204" s="230">
        <v>14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41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236</v>
      </c>
      <c r="AT204" s="238" t="s">
        <v>161</v>
      </c>
      <c r="AU204" s="238" t="s">
        <v>85</v>
      </c>
      <c r="AY204" s="16" t="s">
        <v>158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83</v>
      </c>
      <c r="BK204" s="239">
        <f>ROUND(I204*H204,2)</f>
        <v>0</v>
      </c>
      <c r="BL204" s="16" t="s">
        <v>236</v>
      </c>
      <c r="BM204" s="238" t="s">
        <v>2070</v>
      </c>
    </row>
    <row r="205" s="2" customFormat="1">
      <c r="A205" s="37"/>
      <c r="B205" s="38"/>
      <c r="C205" s="39"/>
      <c r="D205" s="240" t="s">
        <v>167</v>
      </c>
      <c r="E205" s="39"/>
      <c r="F205" s="241" t="s">
        <v>2069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167</v>
      </c>
      <c r="AU205" s="16" t="s">
        <v>85</v>
      </c>
    </row>
    <row r="206" s="2" customFormat="1" ht="33" customHeight="1">
      <c r="A206" s="37"/>
      <c r="B206" s="38"/>
      <c r="C206" s="226" t="s">
        <v>442</v>
      </c>
      <c r="D206" s="226" t="s">
        <v>161</v>
      </c>
      <c r="E206" s="227" t="s">
        <v>2071</v>
      </c>
      <c r="F206" s="228" t="s">
        <v>2072</v>
      </c>
      <c r="G206" s="229" t="s">
        <v>192</v>
      </c>
      <c r="H206" s="230">
        <v>1.1279999999999999</v>
      </c>
      <c r="I206" s="231"/>
      <c r="J206" s="232">
        <f>ROUND(I206*H206,2)</f>
        <v>0</v>
      </c>
      <c r="K206" s="233"/>
      <c r="L206" s="43"/>
      <c r="M206" s="234" t="s">
        <v>1</v>
      </c>
      <c r="N206" s="235" t="s">
        <v>41</v>
      </c>
      <c r="O206" s="90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236</v>
      </c>
      <c r="AT206" s="238" t="s">
        <v>161</v>
      </c>
      <c r="AU206" s="238" t="s">
        <v>85</v>
      </c>
      <c r="AY206" s="16" t="s">
        <v>158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83</v>
      </c>
      <c r="BK206" s="239">
        <f>ROUND(I206*H206,2)</f>
        <v>0</v>
      </c>
      <c r="BL206" s="16" t="s">
        <v>236</v>
      </c>
      <c r="BM206" s="238" t="s">
        <v>2073</v>
      </c>
    </row>
    <row r="207" s="2" customFormat="1">
      <c r="A207" s="37"/>
      <c r="B207" s="38"/>
      <c r="C207" s="39"/>
      <c r="D207" s="240" t="s">
        <v>167</v>
      </c>
      <c r="E207" s="39"/>
      <c r="F207" s="241" t="s">
        <v>2072</v>
      </c>
      <c r="G207" s="39"/>
      <c r="H207" s="39"/>
      <c r="I207" s="242"/>
      <c r="J207" s="39"/>
      <c r="K207" s="39"/>
      <c r="L207" s="43"/>
      <c r="M207" s="243"/>
      <c r="N207" s="24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167</v>
      </c>
      <c r="AU207" s="16" t="s">
        <v>85</v>
      </c>
    </row>
    <row r="208" s="2" customFormat="1" ht="16.5" customHeight="1">
      <c r="A208" s="37"/>
      <c r="B208" s="38"/>
      <c r="C208" s="226" t="s">
        <v>447</v>
      </c>
      <c r="D208" s="226" t="s">
        <v>161</v>
      </c>
      <c r="E208" s="227" t="s">
        <v>2074</v>
      </c>
      <c r="F208" s="228" t="s">
        <v>2075</v>
      </c>
      <c r="G208" s="229" t="s">
        <v>776</v>
      </c>
      <c r="H208" s="230">
        <v>1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0.00029</v>
      </c>
      <c r="R208" s="236">
        <f>Q208*H208</f>
        <v>0.00029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236</v>
      </c>
      <c r="AT208" s="238" t="s">
        <v>161</v>
      </c>
      <c r="AU208" s="238" t="s">
        <v>85</v>
      </c>
      <c r="AY208" s="16" t="s">
        <v>158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83</v>
      </c>
      <c r="BK208" s="239">
        <f>ROUND(I208*H208,2)</f>
        <v>0</v>
      </c>
      <c r="BL208" s="16" t="s">
        <v>236</v>
      </c>
      <c r="BM208" s="238" t="s">
        <v>2076</v>
      </c>
    </row>
    <row r="209" s="2" customFormat="1">
      <c r="A209" s="37"/>
      <c r="B209" s="38"/>
      <c r="C209" s="39"/>
      <c r="D209" s="240" t="s">
        <v>167</v>
      </c>
      <c r="E209" s="39"/>
      <c r="F209" s="241" t="s">
        <v>2075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167</v>
      </c>
      <c r="AU209" s="16" t="s">
        <v>85</v>
      </c>
    </row>
    <row r="210" s="2" customFormat="1" ht="24.15" customHeight="1">
      <c r="A210" s="37"/>
      <c r="B210" s="38"/>
      <c r="C210" s="226" t="s">
        <v>453</v>
      </c>
      <c r="D210" s="226" t="s">
        <v>161</v>
      </c>
      <c r="E210" s="227" t="s">
        <v>760</v>
      </c>
      <c r="F210" s="228" t="s">
        <v>761</v>
      </c>
      <c r="G210" s="229" t="s">
        <v>192</v>
      </c>
      <c r="H210" s="230">
        <v>0.36899999999999999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41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236</v>
      </c>
      <c r="AT210" s="238" t="s">
        <v>161</v>
      </c>
      <c r="AU210" s="238" t="s">
        <v>85</v>
      </c>
      <c r="AY210" s="16" t="s">
        <v>158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83</v>
      </c>
      <c r="BK210" s="239">
        <f>ROUND(I210*H210,2)</f>
        <v>0</v>
      </c>
      <c r="BL210" s="16" t="s">
        <v>236</v>
      </c>
      <c r="BM210" s="238" t="s">
        <v>2077</v>
      </c>
    </row>
    <row r="211" s="2" customFormat="1">
      <c r="A211" s="37"/>
      <c r="B211" s="38"/>
      <c r="C211" s="39"/>
      <c r="D211" s="240" t="s">
        <v>167</v>
      </c>
      <c r="E211" s="39"/>
      <c r="F211" s="241" t="s">
        <v>761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167</v>
      </c>
      <c r="AU211" s="16" t="s">
        <v>85</v>
      </c>
    </row>
    <row r="212" s="12" customFormat="1" ht="22.8" customHeight="1">
      <c r="A212" s="12"/>
      <c r="B212" s="210"/>
      <c r="C212" s="211"/>
      <c r="D212" s="212" t="s">
        <v>75</v>
      </c>
      <c r="E212" s="224" t="s">
        <v>763</v>
      </c>
      <c r="F212" s="224" t="s">
        <v>764</v>
      </c>
      <c r="G212" s="211"/>
      <c r="H212" s="211"/>
      <c r="I212" s="214"/>
      <c r="J212" s="225">
        <f>BK212</f>
        <v>0</v>
      </c>
      <c r="K212" s="211"/>
      <c r="L212" s="216"/>
      <c r="M212" s="217"/>
      <c r="N212" s="218"/>
      <c r="O212" s="218"/>
      <c r="P212" s="219">
        <f>SUM(P213:P258)</f>
        <v>0</v>
      </c>
      <c r="Q212" s="218"/>
      <c r="R212" s="219">
        <f>SUM(R213:R258)</f>
        <v>0.15298999999999999</v>
      </c>
      <c r="S212" s="218"/>
      <c r="T212" s="220">
        <f>SUM(T213:T258)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1" t="s">
        <v>85</v>
      </c>
      <c r="AT212" s="222" t="s">
        <v>75</v>
      </c>
      <c r="AU212" s="222" t="s">
        <v>83</v>
      </c>
      <c r="AY212" s="221" t="s">
        <v>158</v>
      </c>
      <c r="BK212" s="223">
        <f>SUM(BK213:BK258)</f>
        <v>0</v>
      </c>
    </row>
    <row r="213" s="2" customFormat="1" ht="24.15" customHeight="1">
      <c r="A213" s="37"/>
      <c r="B213" s="38"/>
      <c r="C213" s="226" t="s">
        <v>459</v>
      </c>
      <c r="D213" s="226" t="s">
        <v>161</v>
      </c>
      <c r="E213" s="227" t="s">
        <v>2078</v>
      </c>
      <c r="F213" s="228" t="s">
        <v>2079</v>
      </c>
      <c r="G213" s="229" t="s">
        <v>276</v>
      </c>
      <c r="H213" s="230">
        <v>68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41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236</v>
      </c>
      <c r="AT213" s="238" t="s">
        <v>161</v>
      </c>
      <c r="AU213" s="238" t="s">
        <v>85</v>
      </c>
      <c r="AY213" s="16" t="s">
        <v>158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83</v>
      </c>
      <c r="BK213" s="239">
        <f>ROUND(I213*H213,2)</f>
        <v>0</v>
      </c>
      <c r="BL213" s="16" t="s">
        <v>236</v>
      </c>
      <c r="BM213" s="238" t="s">
        <v>2080</v>
      </c>
    </row>
    <row r="214" s="2" customFormat="1">
      <c r="A214" s="37"/>
      <c r="B214" s="38"/>
      <c r="C214" s="39"/>
      <c r="D214" s="240" t="s">
        <v>167</v>
      </c>
      <c r="E214" s="39"/>
      <c r="F214" s="241" t="s">
        <v>2079</v>
      </c>
      <c r="G214" s="39"/>
      <c r="H214" s="39"/>
      <c r="I214" s="242"/>
      <c r="J214" s="39"/>
      <c r="K214" s="39"/>
      <c r="L214" s="43"/>
      <c r="M214" s="243"/>
      <c r="N214" s="24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167</v>
      </c>
      <c r="AU214" s="16" t="s">
        <v>85</v>
      </c>
    </row>
    <row r="215" s="2" customFormat="1" ht="24.15" customHeight="1">
      <c r="A215" s="37"/>
      <c r="B215" s="38"/>
      <c r="C215" s="226" t="s">
        <v>465</v>
      </c>
      <c r="D215" s="226" t="s">
        <v>161</v>
      </c>
      <c r="E215" s="227" t="s">
        <v>2081</v>
      </c>
      <c r="F215" s="228" t="s">
        <v>2082</v>
      </c>
      <c r="G215" s="229" t="s">
        <v>362</v>
      </c>
      <c r="H215" s="230">
        <v>4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41</v>
      </c>
      <c r="O215" s="90"/>
      <c r="P215" s="236">
        <f>O215*H215</f>
        <v>0</v>
      </c>
      <c r="Q215" s="236">
        <v>0.0011999999999999999</v>
      </c>
      <c r="R215" s="236">
        <f>Q215*H215</f>
        <v>0.0047999999999999996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236</v>
      </c>
      <c r="AT215" s="238" t="s">
        <v>161</v>
      </c>
      <c r="AU215" s="238" t="s">
        <v>85</v>
      </c>
      <c r="AY215" s="16" t="s">
        <v>158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83</v>
      </c>
      <c r="BK215" s="239">
        <f>ROUND(I215*H215,2)</f>
        <v>0</v>
      </c>
      <c r="BL215" s="16" t="s">
        <v>236</v>
      </c>
      <c r="BM215" s="238" t="s">
        <v>2083</v>
      </c>
    </row>
    <row r="216" s="2" customFormat="1">
      <c r="A216" s="37"/>
      <c r="B216" s="38"/>
      <c r="C216" s="39"/>
      <c r="D216" s="240" t="s">
        <v>167</v>
      </c>
      <c r="E216" s="39"/>
      <c r="F216" s="241" t="s">
        <v>2082</v>
      </c>
      <c r="G216" s="39"/>
      <c r="H216" s="39"/>
      <c r="I216" s="242"/>
      <c r="J216" s="39"/>
      <c r="K216" s="39"/>
      <c r="L216" s="43"/>
      <c r="M216" s="243"/>
      <c r="N216" s="24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167</v>
      </c>
      <c r="AU216" s="16" t="s">
        <v>85</v>
      </c>
    </row>
    <row r="217" s="2" customFormat="1" ht="24.15" customHeight="1">
      <c r="A217" s="37"/>
      <c r="B217" s="38"/>
      <c r="C217" s="226" t="s">
        <v>471</v>
      </c>
      <c r="D217" s="226" t="s">
        <v>161</v>
      </c>
      <c r="E217" s="227" t="s">
        <v>765</v>
      </c>
      <c r="F217" s="228" t="s">
        <v>766</v>
      </c>
      <c r="G217" s="229" t="s">
        <v>362</v>
      </c>
      <c r="H217" s="230">
        <v>1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4.0000000000000003E-05</v>
      </c>
      <c r="R217" s="236">
        <f>Q217*H217</f>
        <v>4.0000000000000003E-05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236</v>
      </c>
      <c r="AT217" s="238" t="s">
        <v>161</v>
      </c>
      <c r="AU217" s="238" t="s">
        <v>85</v>
      </c>
      <c r="AY217" s="16" t="s">
        <v>158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83</v>
      </c>
      <c r="BK217" s="239">
        <f>ROUND(I217*H217,2)</f>
        <v>0</v>
      </c>
      <c r="BL217" s="16" t="s">
        <v>236</v>
      </c>
      <c r="BM217" s="238" t="s">
        <v>2084</v>
      </c>
    </row>
    <row r="218" s="2" customFormat="1">
      <c r="A218" s="37"/>
      <c r="B218" s="38"/>
      <c r="C218" s="39"/>
      <c r="D218" s="240" t="s">
        <v>167</v>
      </c>
      <c r="E218" s="39"/>
      <c r="F218" s="241" t="s">
        <v>766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167</v>
      </c>
      <c r="AU218" s="16" t="s">
        <v>85</v>
      </c>
    </row>
    <row r="219" s="2" customFormat="1" ht="21.75" customHeight="1">
      <c r="A219" s="37"/>
      <c r="B219" s="38"/>
      <c r="C219" s="226" t="s">
        <v>475</v>
      </c>
      <c r="D219" s="226" t="s">
        <v>161</v>
      </c>
      <c r="E219" s="227" t="s">
        <v>768</v>
      </c>
      <c r="F219" s="228" t="s">
        <v>769</v>
      </c>
      <c r="G219" s="229" t="s">
        <v>362</v>
      </c>
      <c r="H219" s="230">
        <v>2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236</v>
      </c>
      <c r="AT219" s="238" t="s">
        <v>161</v>
      </c>
      <c r="AU219" s="238" t="s">
        <v>85</v>
      </c>
      <c r="AY219" s="16" t="s">
        <v>158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83</v>
      </c>
      <c r="BK219" s="239">
        <f>ROUND(I219*H219,2)</f>
        <v>0</v>
      </c>
      <c r="BL219" s="16" t="s">
        <v>236</v>
      </c>
      <c r="BM219" s="238" t="s">
        <v>2085</v>
      </c>
    </row>
    <row r="220" s="2" customFormat="1">
      <c r="A220" s="37"/>
      <c r="B220" s="38"/>
      <c r="C220" s="39"/>
      <c r="D220" s="240" t="s">
        <v>167</v>
      </c>
      <c r="E220" s="39"/>
      <c r="F220" s="241" t="s">
        <v>769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167</v>
      </c>
      <c r="AU220" s="16" t="s">
        <v>85</v>
      </c>
    </row>
    <row r="221" s="2" customFormat="1" ht="24.15" customHeight="1">
      <c r="A221" s="37"/>
      <c r="B221" s="38"/>
      <c r="C221" s="226" t="s">
        <v>477</v>
      </c>
      <c r="D221" s="226" t="s">
        <v>161</v>
      </c>
      <c r="E221" s="227" t="s">
        <v>771</v>
      </c>
      <c r="F221" s="228" t="s">
        <v>772</v>
      </c>
      <c r="G221" s="229" t="s">
        <v>276</v>
      </c>
      <c r="H221" s="230">
        <v>12</v>
      </c>
      <c r="I221" s="231"/>
      <c r="J221" s="232">
        <f>ROUND(I221*H221,2)</f>
        <v>0</v>
      </c>
      <c r="K221" s="233"/>
      <c r="L221" s="43"/>
      <c r="M221" s="234" t="s">
        <v>1</v>
      </c>
      <c r="N221" s="235" t="s">
        <v>41</v>
      </c>
      <c r="O221" s="90"/>
      <c r="P221" s="236">
        <f>O221*H221</f>
        <v>0</v>
      </c>
      <c r="Q221" s="236">
        <v>0.00084000000000000003</v>
      </c>
      <c r="R221" s="236">
        <f>Q221*H221</f>
        <v>0.01008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236</v>
      </c>
      <c r="AT221" s="238" t="s">
        <v>161</v>
      </c>
      <c r="AU221" s="238" t="s">
        <v>85</v>
      </c>
      <c r="AY221" s="16" t="s">
        <v>158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83</v>
      </c>
      <c r="BK221" s="239">
        <f>ROUND(I221*H221,2)</f>
        <v>0</v>
      </c>
      <c r="BL221" s="16" t="s">
        <v>236</v>
      </c>
      <c r="BM221" s="238" t="s">
        <v>2086</v>
      </c>
    </row>
    <row r="222" s="2" customFormat="1">
      <c r="A222" s="37"/>
      <c r="B222" s="38"/>
      <c r="C222" s="39"/>
      <c r="D222" s="240" t="s">
        <v>167</v>
      </c>
      <c r="E222" s="39"/>
      <c r="F222" s="241" t="s">
        <v>772</v>
      </c>
      <c r="G222" s="39"/>
      <c r="H222" s="39"/>
      <c r="I222" s="242"/>
      <c r="J222" s="39"/>
      <c r="K222" s="39"/>
      <c r="L222" s="43"/>
      <c r="M222" s="243"/>
      <c r="N222" s="24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167</v>
      </c>
      <c r="AU222" s="16" t="s">
        <v>85</v>
      </c>
    </row>
    <row r="223" s="2" customFormat="1" ht="24.15" customHeight="1">
      <c r="A223" s="37"/>
      <c r="B223" s="38"/>
      <c r="C223" s="226" t="s">
        <v>481</v>
      </c>
      <c r="D223" s="226" t="s">
        <v>161</v>
      </c>
      <c r="E223" s="227" t="s">
        <v>2087</v>
      </c>
      <c r="F223" s="228" t="s">
        <v>2088</v>
      </c>
      <c r="G223" s="229" t="s">
        <v>276</v>
      </c>
      <c r="H223" s="230">
        <v>50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0.00097999999999999997</v>
      </c>
      <c r="R223" s="236">
        <f>Q223*H223</f>
        <v>0.049000000000000002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236</v>
      </c>
      <c r="AT223" s="238" t="s">
        <v>161</v>
      </c>
      <c r="AU223" s="238" t="s">
        <v>85</v>
      </c>
      <c r="AY223" s="16" t="s">
        <v>158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83</v>
      </c>
      <c r="BK223" s="239">
        <f>ROUND(I223*H223,2)</f>
        <v>0</v>
      </c>
      <c r="BL223" s="16" t="s">
        <v>236</v>
      </c>
      <c r="BM223" s="238" t="s">
        <v>2089</v>
      </c>
    </row>
    <row r="224" s="2" customFormat="1">
      <c r="A224" s="37"/>
      <c r="B224" s="38"/>
      <c r="C224" s="39"/>
      <c r="D224" s="240" t="s">
        <v>167</v>
      </c>
      <c r="E224" s="39"/>
      <c r="F224" s="241" t="s">
        <v>2088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167</v>
      </c>
      <c r="AU224" s="16" t="s">
        <v>85</v>
      </c>
    </row>
    <row r="225" s="2" customFormat="1" ht="24.15" customHeight="1">
      <c r="A225" s="37"/>
      <c r="B225" s="38"/>
      <c r="C225" s="226" t="s">
        <v>487</v>
      </c>
      <c r="D225" s="226" t="s">
        <v>161</v>
      </c>
      <c r="E225" s="227" t="s">
        <v>2090</v>
      </c>
      <c r="F225" s="228" t="s">
        <v>2091</v>
      </c>
      <c r="G225" s="229" t="s">
        <v>276</v>
      </c>
      <c r="H225" s="230">
        <v>18</v>
      </c>
      <c r="I225" s="231"/>
      <c r="J225" s="232">
        <f>ROUND(I225*H225,2)</f>
        <v>0</v>
      </c>
      <c r="K225" s="233"/>
      <c r="L225" s="43"/>
      <c r="M225" s="234" t="s">
        <v>1</v>
      </c>
      <c r="N225" s="235" t="s">
        <v>41</v>
      </c>
      <c r="O225" s="90"/>
      <c r="P225" s="236">
        <f>O225*H225</f>
        <v>0</v>
      </c>
      <c r="Q225" s="236">
        <v>0.0012600000000000001</v>
      </c>
      <c r="R225" s="236">
        <f>Q225*H225</f>
        <v>0.022680000000000002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236</v>
      </c>
      <c r="AT225" s="238" t="s">
        <v>161</v>
      </c>
      <c r="AU225" s="238" t="s">
        <v>85</v>
      </c>
      <c r="AY225" s="16" t="s">
        <v>158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83</v>
      </c>
      <c r="BK225" s="239">
        <f>ROUND(I225*H225,2)</f>
        <v>0</v>
      </c>
      <c r="BL225" s="16" t="s">
        <v>236</v>
      </c>
      <c r="BM225" s="238" t="s">
        <v>2092</v>
      </c>
    </row>
    <row r="226" s="2" customFormat="1">
      <c r="A226" s="37"/>
      <c r="B226" s="38"/>
      <c r="C226" s="39"/>
      <c r="D226" s="240" t="s">
        <v>167</v>
      </c>
      <c r="E226" s="39"/>
      <c r="F226" s="241" t="s">
        <v>2091</v>
      </c>
      <c r="G226" s="39"/>
      <c r="H226" s="39"/>
      <c r="I226" s="242"/>
      <c r="J226" s="39"/>
      <c r="K226" s="39"/>
      <c r="L226" s="43"/>
      <c r="M226" s="243"/>
      <c r="N226" s="24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167</v>
      </c>
      <c r="AU226" s="16" t="s">
        <v>85</v>
      </c>
    </row>
    <row r="227" s="2" customFormat="1" ht="24.15" customHeight="1">
      <c r="A227" s="37"/>
      <c r="B227" s="38"/>
      <c r="C227" s="226" t="s">
        <v>491</v>
      </c>
      <c r="D227" s="226" t="s">
        <v>161</v>
      </c>
      <c r="E227" s="227" t="s">
        <v>2093</v>
      </c>
      <c r="F227" s="228" t="s">
        <v>2094</v>
      </c>
      <c r="G227" s="229" t="s">
        <v>362</v>
      </c>
      <c r="H227" s="230">
        <v>4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0.00069999999999999999</v>
      </c>
      <c r="R227" s="236">
        <f>Q227*H227</f>
        <v>0.0028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236</v>
      </c>
      <c r="AT227" s="238" t="s">
        <v>161</v>
      </c>
      <c r="AU227" s="238" t="s">
        <v>85</v>
      </c>
      <c r="AY227" s="16" t="s">
        <v>158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83</v>
      </c>
      <c r="BK227" s="239">
        <f>ROUND(I227*H227,2)</f>
        <v>0</v>
      </c>
      <c r="BL227" s="16" t="s">
        <v>236</v>
      </c>
      <c r="BM227" s="238" t="s">
        <v>2095</v>
      </c>
    </row>
    <row r="228" s="2" customFormat="1">
      <c r="A228" s="37"/>
      <c r="B228" s="38"/>
      <c r="C228" s="39"/>
      <c r="D228" s="240" t="s">
        <v>167</v>
      </c>
      <c r="E228" s="39"/>
      <c r="F228" s="241" t="s">
        <v>2094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167</v>
      </c>
      <c r="AU228" s="16" t="s">
        <v>85</v>
      </c>
    </row>
    <row r="229" s="2" customFormat="1" ht="37.8" customHeight="1">
      <c r="A229" s="37"/>
      <c r="B229" s="38"/>
      <c r="C229" s="226" t="s">
        <v>496</v>
      </c>
      <c r="D229" s="226" t="s">
        <v>161</v>
      </c>
      <c r="E229" s="227" t="s">
        <v>2096</v>
      </c>
      <c r="F229" s="228" t="s">
        <v>2097</v>
      </c>
      <c r="G229" s="229" t="s">
        <v>276</v>
      </c>
      <c r="H229" s="230">
        <v>26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5.0000000000000002E-05</v>
      </c>
      <c r="R229" s="236">
        <f>Q229*H229</f>
        <v>0.0013000000000000002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236</v>
      </c>
      <c r="AT229" s="238" t="s">
        <v>161</v>
      </c>
      <c r="AU229" s="238" t="s">
        <v>85</v>
      </c>
      <c r="AY229" s="16" t="s">
        <v>158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83</v>
      </c>
      <c r="BK229" s="239">
        <f>ROUND(I229*H229,2)</f>
        <v>0</v>
      </c>
      <c r="BL229" s="16" t="s">
        <v>236</v>
      </c>
      <c r="BM229" s="238" t="s">
        <v>2098</v>
      </c>
    </row>
    <row r="230" s="2" customFormat="1">
      <c r="A230" s="37"/>
      <c r="B230" s="38"/>
      <c r="C230" s="39"/>
      <c r="D230" s="240" t="s">
        <v>167</v>
      </c>
      <c r="E230" s="39"/>
      <c r="F230" s="241" t="s">
        <v>2097</v>
      </c>
      <c r="G230" s="39"/>
      <c r="H230" s="39"/>
      <c r="I230" s="242"/>
      <c r="J230" s="39"/>
      <c r="K230" s="39"/>
      <c r="L230" s="43"/>
      <c r="M230" s="243"/>
      <c r="N230" s="24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167</v>
      </c>
      <c r="AU230" s="16" t="s">
        <v>85</v>
      </c>
    </row>
    <row r="231" s="2" customFormat="1" ht="37.8" customHeight="1">
      <c r="A231" s="37"/>
      <c r="B231" s="38"/>
      <c r="C231" s="226" t="s">
        <v>501</v>
      </c>
      <c r="D231" s="226" t="s">
        <v>161</v>
      </c>
      <c r="E231" s="227" t="s">
        <v>778</v>
      </c>
      <c r="F231" s="228" t="s">
        <v>779</v>
      </c>
      <c r="G231" s="229" t="s">
        <v>276</v>
      </c>
      <c r="H231" s="230">
        <v>36</v>
      </c>
      <c r="I231" s="231"/>
      <c r="J231" s="232">
        <f>ROUND(I231*H231,2)</f>
        <v>0</v>
      </c>
      <c r="K231" s="233"/>
      <c r="L231" s="43"/>
      <c r="M231" s="234" t="s">
        <v>1</v>
      </c>
      <c r="N231" s="235" t="s">
        <v>41</v>
      </c>
      <c r="O231" s="90"/>
      <c r="P231" s="236">
        <f>O231*H231</f>
        <v>0</v>
      </c>
      <c r="Q231" s="236">
        <v>6.9999999999999994E-05</v>
      </c>
      <c r="R231" s="236">
        <f>Q231*H231</f>
        <v>0.0025199999999999997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236</v>
      </c>
      <c r="AT231" s="238" t="s">
        <v>161</v>
      </c>
      <c r="AU231" s="238" t="s">
        <v>85</v>
      </c>
      <c r="AY231" s="16" t="s">
        <v>158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83</v>
      </c>
      <c r="BK231" s="239">
        <f>ROUND(I231*H231,2)</f>
        <v>0</v>
      </c>
      <c r="BL231" s="16" t="s">
        <v>236</v>
      </c>
      <c r="BM231" s="238" t="s">
        <v>2099</v>
      </c>
    </row>
    <row r="232" s="2" customFormat="1">
      <c r="A232" s="37"/>
      <c r="B232" s="38"/>
      <c r="C232" s="39"/>
      <c r="D232" s="240" t="s">
        <v>167</v>
      </c>
      <c r="E232" s="39"/>
      <c r="F232" s="241" t="s">
        <v>779</v>
      </c>
      <c r="G232" s="39"/>
      <c r="H232" s="39"/>
      <c r="I232" s="242"/>
      <c r="J232" s="39"/>
      <c r="K232" s="39"/>
      <c r="L232" s="43"/>
      <c r="M232" s="243"/>
      <c r="N232" s="24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167</v>
      </c>
      <c r="AU232" s="16" t="s">
        <v>85</v>
      </c>
    </row>
    <row r="233" s="2" customFormat="1" ht="37.8" customHeight="1">
      <c r="A233" s="37"/>
      <c r="B233" s="38"/>
      <c r="C233" s="226" t="s">
        <v>506</v>
      </c>
      <c r="D233" s="226" t="s">
        <v>161</v>
      </c>
      <c r="E233" s="227" t="s">
        <v>2100</v>
      </c>
      <c r="F233" s="228" t="s">
        <v>2101</v>
      </c>
      <c r="G233" s="229" t="s">
        <v>276</v>
      </c>
      <c r="H233" s="230">
        <v>18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9.0000000000000006E-05</v>
      </c>
      <c r="R233" s="236">
        <f>Q233*H233</f>
        <v>0.0016200000000000001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236</v>
      </c>
      <c r="AT233" s="238" t="s">
        <v>161</v>
      </c>
      <c r="AU233" s="238" t="s">
        <v>85</v>
      </c>
      <c r="AY233" s="16" t="s">
        <v>158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83</v>
      </c>
      <c r="BK233" s="239">
        <f>ROUND(I233*H233,2)</f>
        <v>0</v>
      </c>
      <c r="BL233" s="16" t="s">
        <v>236</v>
      </c>
      <c r="BM233" s="238" t="s">
        <v>2102</v>
      </c>
    </row>
    <row r="234" s="2" customFormat="1">
      <c r="A234" s="37"/>
      <c r="B234" s="38"/>
      <c r="C234" s="39"/>
      <c r="D234" s="240" t="s">
        <v>167</v>
      </c>
      <c r="E234" s="39"/>
      <c r="F234" s="241" t="s">
        <v>2101</v>
      </c>
      <c r="G234" s="39"/>
      <c r="H234" s="39"/>
      <c r="I234" s="242"/>
      <c r="J234" s="39"/>
      <c r="K234" s="39"/>
      <c r="L234" s="43"/>
      <c r="M234" s="243"/>
      <c r="N234" s="24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167</v>
      </c>
      <c r="AU234" s="16" t="s">
        <v>85</v>
      </c>
    </row>
    <row r="235" s="2" customFormat="1" ht="16.5" customHeight="1">
      <c r="A235" s="37"/>
      <c r="B235" s="38"/>
      <c r="C235" s="226" t="s">
        <v>510</v>
      </c>
      <c r="D235" s="226" t="s">
        <v>161</v>
      </c>
      <c r="E235" s="227" t="s">
        <v>781</v>
      </c>
      <c r="F235" s="228" t="s">
        <v>782</v>
      </c>
      <c r="G235" s="229" t="s">
        <v>362</v>
      </c>
      <c r="H235" s="230">
        <v>9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236</v>
      </c>
      <c r="AT235" s="238" t="s">
        <v>161</v>
      </c>
      <c r="AU235" s="238" t="s">
        <v>85</v>
      </c>
      <c r="AY235" s="16" t="s">
        <v>158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83</v>
      </c>
      <c r="BK235" s="239">
        <f>ROUND(I235*H235,2)</f>
        <v>0</v>
      </c>
      <c r="BL235" s="16" t="s">
        <v>236</v>
      </c>
      <c r="BM235" s="238" t="s">
        <v>2103</v>
      </c>
    </row>
    <row r="236" s="2" customFormat="1">
      <c r="A236" s="37"/>
      <c r="B236" s="38"/>
      <c r="C236" s="39"/>
      <c r="D236" s="240" t="s">
        <v>167</v>
      </c>
      <c r="E236" s="39"/>
      <c r="F236" s="241" t="s">
        <v>782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167</v>
      </c>
      <c r="AU236" s="16" t="s">
        <v>85</v>
      </c>
    </row>
    <row r="237" s="2" customFormat="1" ht="24.15" customHeight="1">
      <c r="A237" s="37"/>
      <c r="B237" s="38"/>
      <c r="C237" s="226" t="s">
        <v>514</v>
      </c>
      <c r="D237" s="226" t="s">
        <v>161</v>
      </c>
      <c r="E237" s="227" t="s">
        <v>784</v>
      </c>
      <c r="F237" s="228" t="s">
        <v>785</v>
      </c>
      <c r="G237" s="229" t="s">
        <v>362</v>
      </c>
      <c r="H237" s="230">
        <v>2</v>
      </c>
      <c r="I237" s="231"/>
      <c r="J237" s="232">
        <f>ROUND(I237*H237,2)</f>
        <v>0</v>
      </c>
      <c r="K237" s="233"/>
      <c r="L237" s="43"/>
      <c r="M237" s="234" t="s">
        <v>1</v>
      </c>
      <c r="N237" s="235" t="s">
        <v>41</v>
      </c>
      <c r="O237" s="90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236</v>
      </c>
      <c r="AT237" s="238" t="s">
        <v>161</v>
      </c>
      <c r="AU237" s="238" t="s">
        <v>85</v>
      </c>
      <c r="AY237" s="16" t="s">
        <v>158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83</v>
      </c>
      <c r="BK237" s="239">
        <f>ROUND(I237*H237,2)</f>
        <v>0</v>
      </c>
      <c r="BL237" s="16" t="s">
        <v>236</v>
      </c>
      <c r="BM237" s="238" t="s">
        <v>2104</v>
      </c>
    </row>
    <row r="238" s="2" customFormat="1">
      <c r="A238" s="37"/>
      <c r="B238" s="38"/>
      <c r="C238" s="39"/>
      <c r="D238" s="240" t="s">
        <v>167</v>
      </c>
      <c r="E238" s="39"/>
      <c r="F238" s="241" t="s">
        <v>785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167</v>
      </c>
      <c r="AU238" s="16" t="s">
        <v>85</v>
      </c>
    </row>
    <row r="239" s="2" customFormat="1" ht="21.75" customHeight="1">
      <c r="A239" s="37"/>
      <c r="B239" s="38"/>
      <c r="C239" s="226" t="s">
        <v>519</v>
      </c>
      <c r="D239" s="226" t="s">
        <v>161</v>
      </c>
      <c r="E239" s="227" t="s">
        <v>787</v>
      </c>
      <c r="F239" s="228" t="s">
        <v>788</v>
      </c>
      <c r="G239" s="229" t="s">
        <v>362</v>
      </c>
      <c r="H239" s="230">
        <v>9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0.00017000000000000001</v>
      </c>
      <c r="R239" s="236">
        <f>Q239*H239</f>
        <v>0.0015300000000000001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236</v>
      </c>
      <c r="AT239" s="238" t="s">
        <v>161</v>
      </c>
      <c r="AU239" s="238" t="s">
        <v>85</v>
      </c>
      <c r="AY239" s="16" t="s">
        <v>158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83</v>
      </c>
      <c r="BK239" s="239">
        <f>ROUND(I239*H239,2)</f>
        <v>0</v>
      </c>
      <c r="BL239" s="16" t="s">
        <v>236</v>
      </c>
      <c r="BM239" s="238" t="s">
        <v>2105</v>
      </c>
    </row>
    <row r="240" s="2" customFormat="1">
      <c r="A240" s="37"/>
      <c r="B240" s="38"/>
      <c r="C240" s="39"/>
      <c r="D240" s="240" t="s">
        <v>167</v>
      </c>
      <c r="E240" s="39"/>
      <c r="F240" s="241" t="s">
        <v>788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167</v>
      </c>
      <c r="AU240" s="16" t="s">
        <v>85</v>
      </c>
    </row>
    <row r="241" s="2" customFormat="1" ht="24.15" customHeight="1">
      <c r="A241" s="37"/>
      <c r="B241" s="38"/>
      <c r="C241" s="226" t="s">
        <v>524</v>
      </c>
      <c r="D241" s="226" t="s">
        <v>161</v>
      </c>
      <c r="E241" s="227" t="s">
        <v>790</v>
      </c>
      <c r="F241" s="228" t="s">
        <v>791</v>
      </c>
      <c r="G241" s="229" t="s">
        <v>362</v>
      </c>
      <c r="H241" s="230">
        <v>1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41</v>
      </c>
      <c r="O241" s="90"/>
      <c r="P241" s="236">
        <f>O241*H241</f>
        <v>0</v>
      </c>
      <c r="Q241" s="236">
        <v>0.00022000000000000001</v>
      </c>
      <c r="R241" s="236">
        <f>Q241*H241</f>
        <v>0.00022000000000000001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236</v>
      </c>
      <c r="AT241" s="238" t="s">
        <v>161</v>
      </c>
      <c r="AU241" s="238" t="s">
        <v>85</v>
      </c>
      <c r="AY241" s="16" t="s">
        <v>158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83</v>
      </c>
      <c r="BK241" s="239">
        <f>ROUND(I241*H241,2)</f>
        <v>0</v>
      </c>
      <c r="BL241" s="16" t="s">
        <v>236</v>
      </c>
      <c r="BM241" s="238" t="s">
        <v>2106</v>
      </c>
    </row>
    <row r="242" s="2" customFormat="1">
      <c r="A242" s="37"/>
      <c r="B242" s="38"/>
      <c r="C242" s="39"/>
      <c r="D242" s="240" t="s">
        <v>167</v>
      </c>
      <c r="E242" s="39"/>
      <c r="F242" s="241" t="s">
        <v>791</v>
      </c>
      <c r="G242" s="39"/>
      <c r="H242" s="39"/>
      <c r="I242" s="242"/>
      <c r="J242" s="39"/>
      <c r="K242" s="39"/>
      <c r="L242" s="43"/>
      <c r="M242" s="243"/>
      <c r="N242" s="24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167</v>
      </c>
      <c r="AU242" s="16" t="s">
        <v>85</v>
      </c>
    </row>
    <row r="243" s="2" customFormat="1" ht="24.15" customHeight="1">
      <c r="A243" s="37"/>
      <c r="B243" s="38"/>
      <c r="C243" s="226" t="s">
        <v>529</v>
      </c>
      <c r="D243" s="226" t="s">
        <v>161</v>
      </c>
      <c r="E243" s="227" t="s">
        <v>2107</v>
      </c>
      <c r="F243" s="228" t="s">
        <v>2108</v>
      </c>
      <c r="G243" s="229" t="s">
        <v>362</v>
      </c>
      <c r="H243" s="230">
        <v>1</v>
      </c>
      <c r="I243" s="231"/>
      <c r="J243" s="232">
        <f>ROUND(I243*H243,2)</f>
        <v>0</v>
      </c>
      <c r="K243" s="233"/>
      <c r="L243" s="43"/>
      <c r="M243" s="234" t="s">
        <v>1</v>
      </c>
      <c r="N243" s="235" t="s">
        <v>41</v>
      </c>
      <c r="O243" s="90"/>
      <c r="P243" s="236">
        <f>O243*H243</f>
        <v>0</v>
      </c>
      <c r="Q243" s="236">
        <v>0.00027</v>
      </c>
      <c r="R243" s="236">
        <f>Q243*H243</f>
        <v>0.00027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236</v>
      </c>
      <c r="AT243" s="238" t="s">
        <v>161</v>
      </c>
      <c r="AU243" s="238" t="s">
        <v>85</v>
      </c>
      <c r="AY243" s="16" t="s">
        <v>158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83</v>
      </c>
      <c r="BK243" s="239">
        <f>ROUND(I243*H243,2)</f>
        <v>0</v>
      </c>
      <c r="BL243" s="16" t="s">
        <v>236</v>
      </c>
      <c r="BM243" s="238" t="s">
        <v>2109</v>
      </c>
    </row>
    <row r="244" s="2" customFormat="1">
      <c r="A244" s="37"/>
      <c r="B244" s="38"/>
      <c r="C244" s="39"/>
      <c r="D244" s="240" t="s">
        <v>167</v>
      </c>
      <c r="E244" s="39"/>
      <c r="F244" s="241" t="s">
        <v>2108</v>
      </c>
      <c r="G244" s="39"/>
      <c r="H244" s="39"/>
      <c r="I244" s="242"/>
      <c r="J244" s="39"/>
      <c r="K244" s="39"/>
      <c r="L244" s="43"/>
      <c r="M244" s="243"/>
      <c r="N244" s="24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167</v>
      </c>
      <c r="AU244" s="16" t="s">
        <v>85</v>
      </c>
    </row>
    <row r="245" s="2" customFormat="1" ht="24.15" customHeight="1">
      <c r="A245" s="37"/>
      <c r="B245" s="38"/>
      <c r="C245" s="226" t="s">
        <v>534</v>
      </c>
      <c r="D245" s="226" t="s">
        <v>161</v>
      </c>
      <c r="E245" s="227" t="s">
        <v>793</v>
      </c>
      <c r="F245" s="228" t="s">
        <v>794</v>
      </c>
      <c r="G245" s="229" t="s">
        <v>276</v>
      </c>
      <c r="H245" s="230">
        <v>80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41</v>
      </c>
      <c r="O245" s="90"/>
      <c r="P245" s="236">
        <f>O245*H245</f>
        <v>0</v>
      </c>
      <c r="Q245" s="236">
        <v>0.00019000000000000001</v>
      </c>
      <c r="R245" s="236">
        <f>Q245*H245</f>
        <v>0.015200000000000002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236</v>
      </c>
      <c r="AT245" s="238" t="s">
        <v>161</v>
      </c>
      <c r="AU245" s="238" t="s">
        <v>85</v>
      </c>
      <c r="AY245" s="16" t="s">
        <v>158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83</v>
      </c>
      <c r="BK245" s="239">
        <f>ROUND(I245*H245,2)</f>
        <v>0</v>
      </c>
      <c r="BL245" s="16" t="s">
        <v>236</v>
      </c>
      <c r="BM245" s="238" t="s">
        <v>2110</v>
      </c>
    </row>
    <row r="246" s="2" customFormat="1">
      <c r="A246" s="37"/>
      <c r="B246" s="38"/>
      <c r="C246" s="39"/>
      <c r="D246" s="240" t="s">
        <v>167</v>
      </c>
      <c r="E246" s="39"/>
      <c r="F246" s="241" t="s">
        <v>794</v>
      </c>
      <c r="G246" s="39"/>
      <c r="H246" s="39"/>
      <c r="I246" s="242"/>
      <c r="J246" s="39"/>
      <c r="K246" s="39"/>
      <c r="L246" s="43"/>
      <c r="M246" s="243"/>
      <c r="N246" s="24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167</v>
      </c>
      <c r="AU246" s="16" t="s">
        <v>85</v>
      </c>
    </row>
    <row r="247" s="2" customFormat="1" ht="21.75" customHeight="1">
      <c r="A247" s="37"/>
      <c r="B247" s="38"/>
      <c r="C247" s="226" t="s">
        <v>540</v>
      </c>
      <c r="D247" s="226" t="s">
        <v>161</v>
      </c>
      <c r="E247" s="227" t="s">
        <v>796</v>
      </c>
      <c r="F247" s="228" t="s">
        <v>797</v>
      </c>
      <c r="G247" s="229" t="s">
        <v>276</v>
      </c>
      <c r="H247" s="230">
        <v>80</v>
      </c>
      <c r="I247" s="231"/>
      <c r="J247" s="232">
        <f>ROUND(I247*H247,2)</f>
        <v>0</v>
      </c>
      <c r="K247" s="233"/>
      <c r="L247" s="43"/>
      <c r="M247" s="234" t="s">
        <v>1</v>
      </c>
      <c r="N247" s="235" t="s">
        <v>41</v>
      </c>
      <c r="O247" s="90"/>
      <c r="P247" s="236">
        <f>O247*H247</f>
        <v>0</v>
      </c>
      <c r="Q247" s="236">
        <v>1.0000000000000001E-05</v>
      </c>
      <c r="R247" s="236">
        <f>Q247*H247</f>
        <v>0.00080000000000000004</v>
      </c>
      <c r="S247" s="236">
        <v>0</v>
      </c>
      <c r="T247" s="23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8" t="s">
        <v>236</v>
      </c>
      <c r="AT247" s="238" t="s">
        <v>161</v>
      </c>
      <c r="AU247" s="238" t="s">
        <v>85</v>
      </c>
      <c r="AY247" s="16" t="s">
        <v>158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6" t="s">
        <v>83</v>
      </c>
      <c r="BK247" s="239">
        <f>ROUND(I247*H247,2)</f>
        <v>0</v>
      </c>
      <c r="BL247" s="16" t="s">
        <v>236</v>
      </c>
      <c r="BM247" s="238" t="s">
        <v>2111</v>
      </c>
    </row>
    <row r="248" s="2" customFormat="1">
      <c r="A248" s="37"/>
      <c r="B248" s="38"/>
      <c r="C248" s="39"/>
      <c r="D248" s="240" t="s">
        <v>167</v>
      </c>
      <c r="E248" s="39"/>
      <c r="F248" s="241" t="s">
        <v>797</v>
      </c>
      <c r="G248" s="39"/>
      <c r="H248" s="39"/>
      <c r="I248" s="242"/>
      <c r="J248" s="39"/>
      <c r="K248" s="39"/>
      <c r="L248" s="43"/>
      <c r="M248" s="243"/>
      <c r="N248" s="24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167</v>
      </c>
      <c r="AU248" s="16" t="s">
        <v>85</v>
      </c>
    </row>
    <row r="249" s="2" customFormat="1" ht="24.15" customHeight="1">
      <c r="A249" s="37"/>
      <c r="B249" s="38"/>
      <c r="C249" s="226" t="s">
        <v>544</v>
      </c>
      <c r="D249" s="226" t="s">
        <v>161</v>
      </c>
      <c r="E249" s="227" t="s">
        <v>2112</v>
      </c>
      <c r="F249" s="228" t="s">
        <v>2113</v>
      </c>
      <c r="G249" s="229" t="s">
        <v>192</v>
      </c>
      <c r="H249" s="230">
        <v>0.14499999999999999</v>
      </c>
      <c r="I249" s="231"/>
      <c r="J249" s="232">
        <f>ROUND(I249*H249,2)</f>
        <v>0</v>
      </c>
      <c r="K249" s="233"/>
      <c r="L249" s="43"/>
      <c r="M249" s="234" t="s">
        <v>1</v>
      </c>
      <c r="N249" s="235" t="s">
        <v>41</v>
      </c>
      <c r="O249" s="90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236</v>
      </c>
      <c r="AT249" s="238" t="s">
        <v>161</v>
      </c>
      <c r="AU249" s="238" t="s">
        <v>85</v>
      </c>
      <c r="AY249" s="16" t="s">
        <v>158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83</v>
      </c>
      <c r="BK249" s="239">
        <f>ROUND(I249*H249,2)</f>
        <v>0</v>
      </c>
      <c r="BL249" s="16" t="s">
        <v>236</v>
      </c>
      <c r="BM249" s="238" t="s">
        <v>2114</v>
      </c>
    </row>
    <row r="250" s="2" customFormat="1">
      <c r="A250" s="37"/>
      <c r="B250" s="38"/>
      <c r="C250" s="39"/>
      <c r="D250" s="240" t="s">
        <v>167</v>
      </c>
      <c r="E250" s="39"/>
      <c r="F250" s="241" t="s">
        <v>2113</v>
      </c>
      <c r="G250" s="39"/>
      <c r="H250" s="39"/>
      <c r="I250" s="242"/>
      <c r="J250" s="39"/>
      <c r="K250" s="39"/>
      <c r="L250" s="43"/>
      <c r="M250" s="243"/>
      <c r="N250" s="24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167</v>
      </c>
      <c r="AU250" s="16" t="s">
        <v>85</v>
      </c>
    </row>
    <row r="251" s="2" customFormat="1" ht="16.5" customHeight="1">
      <c r="A251" s="37"/>
      <c r="B251" s="38"/>
      <c r="C251" s="226" t="s">
        <v>549</v>
      </c>
      <c r="D251" s="226" t="s">
        <v>161</v>
      </c>
      <c r="E251" s="227" t="s">
        <v>2115</v>
      </c>
      <c r="F251" s="228" t="s">
        <v>2116</v>
      </c>
      <c r="G251" s="229" t="s">
        <v>776</v>
      </c>
      <c r="H251" s="230">
        <v>1</v>
      </c>
      <c r="I251" s="231"/>
      <c r="J251" s="232">
        <f>ROUND(I251*H251,2)</f>
        <v>0</v>
      </c>
      <c r="K251" s="233"/>
      <c r="L251" s="43"/>
      <c r="M251" s="234" t="s">
        <v>1</v>
      </c>
      <c r="N251" s="235" t="s">
        <v>41</v>
      </c>
      <c r="O251" s="90"/>
      <c r="P251" s="236">
        <f>O251*H251</f>
        <v>0</v>
      </c>
      <c r="Q251" s="236">
        <v>0.00029</v>
      </c>
      <c r="R251" s="236">
        <f>Q251*H251</f>
        <v>0.00029</v>
      </c>
      <c r="S251" s="236">
        <v>0</v>
      </c>
      <c r="T251" s="23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236</v>
      </c>
      <c r="AT251" s="238" t="s">
        <v>161</v>
      </c>
      <c r="AU251" s="238" t="s">
        <v>85</v>
      </c>
      <c r="AY251" s="16" t="s">
        <v>158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83</v>
      </c>
      <c r="BK251" s="239">
        <f>ROUND(I251*H251,2)</f>
        <v>0</v>
      </c>
      <c r="BL251" s="16" t="s">
        <v>236</v>
      </c>
      <c r="BM251" s="238" t="s">
        <v>2117</v>
      </c>
    </row>
    <row r="252" s="2" customFormat="1">
      <c r="A252" s="37"/>
      <c r="B252" s="38"/>
      <c r="C252" s="39"/>
      <c r="D252" s="240" t="s">
        <v>167</v>
      </c>
      <c r="E252" s="39"/>
      <c r="F252" s="241" t="s">
        <v>2116</v>
      </c>
      <c r="G252" s="39"/>
      <c r="H252" s="39"/>
      <c r="I252" s="242"/>
      <c r="J252" s="39"/>
      <c r="K252" s="39"/>
      <c r="L252" s="43"/>
      <c r="M252" s="243"/>
      <c r="N252" s="24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167</v>
      </c>
      <c r="AU252" s="16" t="s">
        <v>85</v>
      </c>
    </row>
    <row r="253" s="2" customFormat="1" ht="21.75" customHeight="1">
      <c r="A253" s="37"/>
      <c r="B253" s="38"/>
      <c r="C253" s="226" t="s">
        <v>553</v>
      </c>
      <c r="D253" s="226" t="s">
        <v>161</v>
      </c>
      <c r="E253" s="227" t="s">
        <v>799</v>
      </c>
      <c r="F253" s="228" t="s">
        <v>800</v>
      </c>
      <c r="G253" s="229" t="s">
        <v>776</v>
      </c>
      <c r="H253" s="230">
        <v>1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41</v>
      </c>
      <c r="O253" s="90"/>
      <c r="P253" s="236">
        <f>O253*H253</f>
        <v>0</v>
      </c>
      <c r="Q253" s="236">
        <v>0.01992</v>
      </c>
      <c r="R253" s="236">
        <f>Q253*H253</f>
        <v>0.01992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236</v>
      </c>
      <c r="AT253" s="238" t="s">
        <v>161</v>
      </c>
      <c r="AU253" s="238" t="s">
        <v>85</v>
      </c>
      <c r="AY253" s="16" t="s">
        <v>158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83</v>
      </c>
      <c r="BK253" s="239">
        <f>ROUND(I253*H253,2)</f>
        <v>0</v>
      </c>
      <c r="BL253" s="16" t="s">
        <v>236</v>
      </c>
      <c r="BM253" s="238" t="s">
        <v>2118</v>
      </c>
    </row>
    <row r="254" s="2" customFormat="1">
      <c r="A254" s="37"/>
      <c r="B254" s="38"/>
      <c r="C254" s="39"/>
      <c r="D254" s="240" t="s">
        <v>167</v>
      </c>
      <c r="E254" s="39"/>
      <c r="F254" s="241" t="s">
        <v>800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167</v>
      </c>
      <c r="AU254" s="16" t="s">
        <v>85</v>
      </c>
    </row>
    <row r="255" s="2" customFormat="1" ht="24.15" customHeight="1">
      <c r="A255" s="37"/>
      <c r="B255" s="38"/>
      <c r="C255" s="226" t="s">
        <v>558</v>
      </c>
      <c r="D255" s="226" t="s">
        <v>161</v>
      </c>
      <c r="E255" s="227" t="s">
        <v>802</v>
      </c>
      <c r="F255" s="228" t="s">
        <v>803</v>
      </c>
      <c r="G255" s="229" t="s">
        <v>776</v>
      </c>
      <c r="H255" s="230">
        <v>1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41</v>
      </c>
      <c r="O255" s="90"/>
      <c r="P255" s="236">
        <f>O255*H255</f>
        <v>0</v>
      </c>
      <c r="Q255" s="236">
        <v>0.01992</v>
      </c>
      <c r="R255" s="236">
        <f>Q255*H255</f>
        <v>0.01992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236</v>
      </c>
      <c r="AT255" s="238" t="s">
        <v>161</v>
      </c>
      <c r="AU255" s="238" t="s">
        <v>85</v>
      </c>
      <c r="AY255" s="16" t="s">
        <v>158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83</v>
      </c>
      <c r="BK255" s="239">
        <f>ROUND(I255*H255,2)</f>
        <v>0</v>
      </c>
      <c r="BL255" s="16" t="s">
        <v>236</v>
      </c>
      <c r="BM255" s="238" t="s">
        <v>2119</v>
      </c>
    </row>
    <row r="256" s="2" customFormat="1">
      <c r="A256" s="37"/>
      <c r="B256" s="38"/>
      <c r="C256" s="39"/>
      <c r="D256" s="240" t="s">
        <v>167</v>
      </c>
      <c r="E256" s="39"/>
      <c r="F256" s="241" t="s">
        <v>803</v>
      </c>
      <c r="G256" s="39"/>
      <c r="H256" s="39"/>
      <c r="I256" s="242"/>
      <c r="J256" s="39"/>
      <c r="K256" s="39"/>
      <c r="L256" s="43"/>
      <c r="M256" s="243"/>
      <c r="N256" s="24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167</v>
      </c>
      <c r="AU256" s="16" t="s">
        <v>85</v>
      </c>
    </row>
    <row r="257" s="2" customFormat="1" ht="24.15" customHeight="1">
      <c r="A257" s="37"/>
      <c r="B257" s="38"/>
      <c r="C257" s="226" t="s">
        <v>562</v>
      </c>
      <c r="D257" s="226" t="s">
        <v>161</v>
      </c>
      <c r="E257" s="227" t="s">
        <v>805</v>
      </c>
      <c r="F257" s="228" t="s">
        <v>806</v>
      </c>
      <c r="G257" s="229" t="s">
        <v>192</v>
      </c>
      <c r="H257" s="230">
        <v>0.153</v>
      </c>
      <c r="I257" s="231"/>
      <c r="J257" s="232">
        <f>ROUND(I257*H257,2)</f>
        <v>0</v>
      </c>
      <c r="K257" s="233"/>
      <c r="L257" s="43"/>
      <c r="M257" s="234" t="s">
        <v>1</v>
      </c>
      <c r="N257" s="235" t="s">
        <v>41</v>
      </c>
      <c r="O257" s="90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236</v>
      </c>
      <c r="AT257" s="238" t="s">
        <v>161</v>
      </c>
      <c r="AU257" s="238" t="s">
        <v>85</v>
      </c>
      <c r="AY257" s="16" t="s">
        <v>158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83</v>
      </c>
      <c r="BK257" s="239">
        <f>ROUND(I257*H257,2)</f>
        <v>0</v>
      </c>
      <c r="BL257" s="16" t="s">
        <v>236</v>
      </c>
      <c r="BM257" s="238" t="s">
        <v>2120</v>
      </c>
    </row>
    <row r="258" s="2" customFormat="1">
      <c r="A258" s="37"/>
      <c r="B258" s="38"/>
      <c r="C258" s="39"/>
      <c r="D258" s="240" t="s">
        <v>167</v>
      </c>
      <c r="E258" s="39"/>
      <c r="F258" s="241" t="s">
        <v>806</v>
      </c>
      <c r="G258" s="39"/>
      <c r="H258" s="39"/>
      <c r="I258" s="242"/>
      <c r="J258" s="39"/>
      <c r="K258" s="39"/>
      <c r="L258" s="43"/>
      <c r="M258" s="243"/>
      <c r="N258" s="24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167</v>
      </c>
      <c r="AU258" s="16" t="s">
        <v>85</v>
      </c>
    </row>
    <row r="259" s="12" customFormat="1" ht="22.8" customHeight="1">
      <c r="A259" s="12"/>
      <c r="B259" s="210"/>
      <c r="C259" s="211"/>
      <c r="D259" s="212" t="s">
        <v>75</v>
      </c>
      <c r="E259" s="224" t="s">
        <v>808</v>
      </c>
      <c r="F259" s="224" t="s">
        <v>809</v>
      </c>
      <c r="G259" s="211"/>
      <c r="H259" s="211"/>
      <c r="I259" s="214"/>
      <c r="J259" s="225">
        <f>BK259</f>
        <v>0</v>
      </c>
      <c r="K259" s="211"/>
      <c r="L259" s="216"/>
      <c r="M259" s="217"/>
      <c r="N259" s="218"/>
      <c r="O259" s="218"/>
      <c r="P259" s="219">
        <f>SUM(P260:P317)</f>
        <v>0</v>
      </c>
      <c r="Q259" s="218"/>
      <c r="R259" s="219">
        <f>SUM(R260:R317)</f>
        <v>0.27155000000000001</v>
      </c>
      <c r="S259" s="218"/>
      <c r="T259" s="220">
        <f>SUM(T260:T317)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1" t="s">
        <v>85</v>
      </c>
      <c r="AT259" s="222" t="s">
        <v>75</v>
      </c>
      <c r="AU259" s="222" t="s">
        <v>83</v>
      </c>
      <c r="AY259" s="221" t="s">
        <v>158</v>
      </c>
      <c r="BK259" s="223">
        <f>SUM(BK260:BK317)</f>
        <v>0</v>
      </c>
    </row>
    <row r="260" s="2" customFormat="1" ht="24.15" customHeight="1">
      <c r="A260" s="37"/>
      <c r="B260" s="38"/>
      <c r="C260" s="226" t="s">
        <v>567</v>
      </c>
      <c r="D260" s="226" t="s">
        <v>161</v>
      </c>
      <c r="E260" s="227" t="s">
        <v>810</v>
      </c>
      <c r="F260" s="228" t="s">
        <v>811</v>
      </c>
      <c r="G260" s="229" t="s">
        <v>276</v>
      </c>
      <c r="H260" s="230">
        <v>9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41</v>
      </c>
      <c r="O260" s="90"/>
      <c r="P260" s="236">
        <f>O260*H260</f>
        <v>0</v>
      </c>
      <c r="Q260" s="236">
        <v>0.0018500000000000001</v>
      </c>
      <c r="R260" s="236">
        <f>Q260*H260</f>
        <v>0.016650000000000002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236</v>
      </c>
      <c r="AT260" s="238" t="s">
        <v>161</v>
      </c>
      <c r="AU260" s="238" t="s">
        <v>85</v>
      </c>
      <c r="AY260" s="16" t="s">
        <v>158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83</v>
      </c>
      <c r="BK260" s="239">
        <f>ROUND(I260*H260,2)</f>
        <v>0</v>
      </c>
      <c r="BL260" s="16" t="s">
        <v>236</v>
      </c>
      <c r="BM260" s="238" t="s">
        <v>2121</v>
      </c>
    </row>
    <row r="261" s="2" customFormat="1">
      <c r="A261" s="37"/>
      <c r="B261" s="38"/>
      <c r="C261" s="39"/>
      <c r="D261" s="240" t="s">
        <v>167</v>
      </c>
      <c r="E261" s="39"/>
      <c r="F261" s="241" t="s">
        <v>811</v>
      </c>
      <c r="G261" s="39"/>
      <c r="H261" s="39"/>
      <c r="I261" s="242"/>
      <c r="J261" s="39"/>
      <c r="K261" s="39"/>
      <c r="L261" s="43"/>
      <c r="M261" s="243"/>
      <c r="N261" s="24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167</v>
      </c>
      <c r="AU261" s="16" t="s">
        <v>85</v>
      </c>
    </row>
    <row r="262" s="2" customFormat="1" ht="24.15" customHeight="1">
      <c r="A262" s="37"/>
      <c r="B262" s="38"/>
      <c r="C262" s="226" t="s">
        <v>571</v>
      </c>
      <c r="D262" s="226" t="s">
        <v>161</v>
      </c>
      <c r="E262" s="227" t="s">
        <v>813</v>
      </c>
      <c r="F262" s="228" t="s">
        <v>814</v>
      </c>
      <c r="G262" s="229" t="s">
        <v>276</v>
      </c>
      <c r="H262" s="230">
        <v>28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41</v>
      </c>
      <c r="O262" s="90"/>
      <c r="P262" s="236">
        <f>O262*H262</f>
        <v>0</v>
      </c>
      <c r="Q262" s="236">
        <v>0.0027000000000000001</v>
      </c>
      <c r="R262" s="236">
        <f>Q262*H262</f>
        <v>0.075600000000000001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236</v>
      </c>
      <c r="AT262" s="238" t="s">
        <v>161</v>
      </c>
      <c r="AU262" s="238" t="s">
        <v>85</v>
      </c>
      <c r="AY262" s="16" t="s">
        <v>158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83</v>
      </c>
      <c r="BK262" s="239">
        <f>ROUND(I262*H262,2)</f>
        <v>0</v>
      </c>
      <c r="BL262" s="16" t="s">
        <v>236</v>
      </c>
      <c r="BM262" s="238" t="s">
        <v>2122</v>
      </c>
    </row>
    <row r="263" s="2" customFormat="1">
      <c r="A263" s="37"/>
      <c r="B263" s="38"/>
      <c r="C263" s="39"/>
      <c r="D263" s="240" t="s">
        <v>167</v>
      </c>
      <c r="E263" s="39"/>
      <c r="F263" s="241" t="s">
        <v>814</v>
      </c>
      <c r="G263" s="39"/>
      <c r="H263" s="39"/>
      <c r="I263" s="242"/>
      <c r="J263" s="39"/>
      <c r="K263" s="39"/>
      <c r="L263" s="43"/>
      <c r="M263" s="243"/>
      <c r="N263" s="24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167</v>
      </c>
      <c r="AU263" s="16" t="s">
        <v>85</v>
      </c>
    </row>
    <row r="264" s="2" customFormat="1" ht="24.15" customHeight="1">
      <c r="A264" s="37"/>
      <c r="B264" s="38"/>
      <c r="C264" s="226" t="s">
        <v>575</v>
      </c>
      <c r="D264" s="226" t="s">
        <v>161</v>
      </c>
      <c r="E264" s="227" t="s">
        <v>2123</v>
      </c>
      <c r="F264" s="228" t="s">
        <v>2124</v>
      </c>
      <c r="G264" s="229" t="s">
        <v>276</v>
      </c>
      <c r="H264" s="230">
        <v>2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0.00348</v>
      </c>
      <c r="R264" s="236">
        <f>Q264*H264</f>
        <v>0.00696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236</v>
      </c>
      <c r="AT264" s="238" t="s">
        <v>161</v>
      </c>
      <c r="AU264" s="238" t="s">
        <v>85</v>
      </c>
      <c r="AY264" s="16" t="s">
        <v>158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83</v>
      </c>
      <c r="BK264" s="239">
        <f>ROUND(I264*H264,2)</f>
        <v>0</v>
      </c>
      <c r="BL264" s="16" t="s">
        <v>236</v>
      </c>
      <c r="BM264" s="238" t="s">
        <v>2125</v>
      </c>
    </row>
    <row r="265" s="2" customFormat="1">
      <c r="A265" s="37"/>
      <c r="B265" s="38"/>
      <c r="C265" s="39"/>
      <c r="D265" s="240" t="s">
        <v>167</v>
      </c>
      <c r="E265" s="39"/>
      <c r="F265" s="241" t="s">
        <v>2124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167</v>
      </c>
      <c r="AU265" s="16" t="s">
        <v>85</v>
      </c>
    </row>
    <row r="266" s="2" customFormat="1" ht="24.15" customHeight="1">
      <c r="A266" s="37"/>
      <c r="B266" s="38"/>
      <c r="C266" s="226" t="s">
        <v>580</v>
      </c>
      <c r="D266" s="226" t="s">
        <v>161</v>
      </c>
      <c r="E266" s="227" t="s">
        <v>819</v>
      </c>
      <c r="F266" s="228" t="s">
        <v>820</v>
      </c>
      <c r="G266" s="229" t="s">
        <v>276</v>
      </c>
      <c r="H266" s="230">
        <v>37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41</v>
      </c>
      <c r="O266" s="90"/>
      <c r="P266" s="236">
        <f>O266*H266</f>
        <v>0</v>
      </c>
      <c r="Q266" s="236">
        <v>0.00011</v>
      </c>
      <c r="R266" s="236">
        <f>Q266*H266</f>
        <v>0.0040699999999999998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236</v>
      </c>
      <c r="AT266" s="238" t="s">
        <v>161</v>
      </c>
      <c r="AU266" s="238" t="s">
        <v>85</v>
      </c>
      <c r="AY266" s="16" t="s">
        <v>158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83</v>
      </c>
      <c r="BK266" s="239">
        <f>ROUND(I266*H266,2)</f>
        <v>0</v>
      </c>
      <c r="BL266" s="16" t="s">
        <v>236</v>
      </c>
      <c r="BM266" s="238" t="s">
        <v>2126</v>
      </c>
    </row>
    <row r="267" s="2" customFormat="1">
      <c r="A267" s="37"/>
      <c r="B267" s="38"/>
      <c r="C267" s="39"/>
      <c r="D267" s="240" t="s">
        <v>167</v>
      </c>
      <c r="E267" s="39"/>
      <c r="F267" s="241" t="s">
        <v>820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167</v>
      </c>
      <c r="AU267" s="16" t="s">
        <v>85</v>
      </c>
    </row>
    <row r="268" s="2" customFormat="1" ht="24.15" customHeight="1">
      <c r="A268" s="37"/>
      <c r="B268" s="38"/>
      <c r="C268" s="226" t="s">
        <v>584</v>
      </c>
      <c r="D268" s="226" t="s">
        <v>161</v>
      </c>
      <c r="E268" s="227" t="s">
        <v>822</v>
      </c>
      <c r="F268" s="228" t="s">
        <v>823</v>
      </c>
      <c r="G268" s="229" t="s">
        <v>276</v>
      </c>
      <c r="H268" s="230">
        <v>11.5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0.00038956521739130399</v>
      </c>
      <c r="R268" s="236">
        <f>Q268*H268</f>
        <v>0.0044799999999999961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236</v>
      </c>
      <c r="AT268" s="238" t="s">
        <v>161</v>
      </c>
      <c r="AU268" s="238" t="s">
        <v>85</v>
      </c>
      <c r="AY268" s="16" t="s">
        <v>158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83</v>
      </c>
      <c r="BK268" s="239">
        <f>ROUND(I268*H268,2)</f>
        <v>0</v>
      </c>
      <c r="BL268" s="16" t="s">
        <v>236</v>
      </c>
      <c r="BM268" s="238" t="s">
        <v>2127</v>
      </c>
    </row>
    <row r="269" s="2" customFormat="1">
      <c r="A269" s="37"/>
      <c r="B269" s="38"/>
      <c r="C269" s="39"/>
      <c r="D269" s="240" t="s">
        <v>167</v>
      </c>
      <c r="E269" s="39"/>
      <c r="F269" s="241" t="s">
        <v>823</v>
      </c>
      <c r="G269" s="39"/>
      <c r="H269" s="39"/>
      <c r="I269" s="242"/>
      <c r="J269" s="39"/>
      <c r="K269" s="39"/>
      <c r="L269" s="43"/>
      <c r="M269" s="243"/>
      <c r="N269" s="24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167</v>
      </c>
      <c r="AU269" s="16" t="s">
        <v>85</v>
      </c>
    </row>
    <row r="270" s="2" customFormat="1" ht="24.15" customHeight="1">
      <c r="A270" s="37"/>
      <c r="B270" s="38"/>
      <c r="C270" s="226" t="s">
        <v>587</v>
      </c>
      <c r="D270" s="226" t="s">
        <v>161</v>
      </c>
      <c r="E270" s="227" t="s">
        <v>2128</v>
      </c>
      <c r="F270" s="228" t="s">
        <v>2129</v>
      </c>
      <c r="G270" s="229" t="s">
        <v>276</v>
      </c>
      <c r="H270" s="230">
        <v>10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0.00038999999999999999</v>
      </c>
      <c r="R270" s="236">
        <f>Q270*H270</f>
        <v>0.0038999999999999998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236</v>
      </c>
      <c r="AT270" s="238" t="s">
        <v>161</v>
      </c>
      <c r="AU270" s="238" t="s">
        <v>85</v>
      </c>
      <c r="AY270" s="16" t="s">
        <v>158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83</v>
      </c>
      <c r="BK270" s="239">
        <f>ROUND(I270*H270,2)</f>
        <v>0</v>
      </c>
      <c r="BL270" s="16" t="s">
        <v>236</v>
      </c>
      <c r="BM270" s="238" t="s">
        <v>2130</v>
      </c>
    </row>
    <row r="271" s="2" customFormat="1">
      <c r="A271" s="37"/>
      <c r="B271" s="38"/>
      <c r="C271" s="39"/>
      <c r="D271" s="240" t="s">
        <v>167</v>
      </c>
      <c r="E271" s="39"/>
      <c r="F271" s="241" t="s">
        <v>2129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167</v>
      </c>
      <c r="AU271" s="16" t="s">
        <v>85</v>
      </c>
    </row>
    <row r="272" s="2" customFormat="1" ht="24.15" customHeight="1">
      <c r="A272" s="37"/>
      <c r="B272" s="38"/>
      <c r="C272" s="226" t="s">
        <v>591</v>
      </c>
      <c r="D272" s="226" t="s">
        <v>161</v>
      </c>
      <c r="E272" s="227" t="s">
        <v>825</v>
      </c>
      <c r="F272" s="228" t="s">
        <v>826</v>
      </c>
      <c r="G272" s="229" t="s">
        <v>276</v>
      </c>
      <c r="H272" s="230">
        <v>6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0.0049300000000000004</v>
      </c>
      <c r="R272" s="236">
        <f>Q272*H272</f>
        <v>0.029580000000000002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236</v>
      </c>
      <c r="AT272" s="238" t="s">
        <v>161</v>
      </c>
      <c r="AU272" s="238" t="s">
        <v>85</v>
      </c>
      <c r="AY272" s="16" t="s">
        <v>158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83</v>
      </c>
      <c r="BK272" s="239">
        <f>ROUND(I272*H272,2)</f>
        <v>0</v>
      </c>
      <c r="BL272" s="16" t="s">
        <v>236</v>
      </c>
      <c r="BM272" s="238" t="s">
        <v>2131</v>
      </c>
    </row>
    <row r="273" s="2" customFormat="1">
      <c r="A273" s="37"/>
      <c r="B273" s="38"/>
      <c r="C273" s="39"/>
      <c r="D273" s="240" t="s">
        <v>167</v>
      </c>
      <c r="E273" s="39"/>
      <c r="F273" s="241" t="s">
        <v>826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167</v>
      </c>
      <c r="AU273" s="16" t="s">
        <v>85</v>
      </c>
    </row>
    <row r="274" s="2" customFormat="1" ht="24.15" customHeight="1">
      <c r="A274" s="37"/>
      <c r="B274" s="38"/>
      <c r="C274" s="226" t="s">
        <v>596</v>
      </c>
      <c r="D274" s="226" t="s">
        <v>161</v>
      </c>
      <c r="E274" s="227" t="s">
        <v>2132</v>
      </c>
      <c r="F274" s="228" t="s">
        <v>2133</v>
      </c>
      <c r="G274" s="229" t="s">
        <v>276</v>
      </c>
      <c r="H274" s="230">
        <v>10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41</v>
      </c>
      <c r="O274" s="90"/>
      <c r="P274" s="236">
        <f>O274*H274</f>
        <v>0</v>
      </c>
      <c r="Q274" s="236">
        <v>0.0088800000000000007</v>
      </c>
      <c r="R274" s="236">
        <f>Q274*H274</f>
        <v>0.088800000000000004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236</v>
      </c>
      <c r="AT274" s="238" t="s">
        <v>161</v>
      </c>
      <c r="AU274" s="238" t="s">
        <v>85</v>
      </c>
      <c r="AY274" s="16" t="s">
        <v>158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83</v>
      </c>
      <c r="BK274" s="239">
        <f>ROUND(I274*H274,2)</f>
        <v>0</v>
      </c>
      <c r="BL274" s="16" t="s">
        <v>236</v>
      </c>
      <c r="BM274" s="238" t="s">
        <v>2134</v>
      </c>
    </row>
    <row r="275" s="2" customFormat="1">
      <c r="A275" s="37"/>
      <c r="B275" s="38"/>
      <c r="C275" s="39"/>
      <c r="D275" s="240" t="s">
        <v>167</v>
      </c>
      <c r="E275" s="39"/>
      <c r="F275" s="241" t="s">
        <v>2133</v>
      </c>
      <c r="G275" s="39"/>
      <c r="H275" s="39"/>
      <c r="I275" s="242"/>
      <c r="J275" s="39"/>
      <c r="K275" s="39"/>
      <c r="L275" s="43"/>
      <c r="M275" s="243"/>
      <c r="N275" s="24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167</v>
      </c>
      <c r="AU275" s="16" t="s">
        <v>85</v>
      </c>
    </row>
    <row r="276" s="2" customFormat="1" ht="16.5" customHeight="1">
      <c r="A276" s="37"/>
      <c r="B276" s="38"/>
      <c r="C276" s="226" t="s">
        <v>600</v>
      </c>
      <c r="D276" s="226" t="s">
        <v>161</v>
      </c>
      <c r="E276" s="227" t="s">
        <v>2135</v>
      </c>
      <c r="F276" s="228" t="s">
        <v>2136</v>
      </c>
      <c r="G276" s="229" t="s">
        <v>276</v>
      </c>
      <c r="H276" s="230">
        <v>0.69999999999999996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0.0025571428571428598</v>
      </c>
      <c r="R276" s="236">
        <f>Q276*H276</f>
        <v>0.0017900000000000017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236</v>
      </c>
      <c r="AT276" s="238" t="s">
        <v>161</v>
      </c>
      <c r="AU276" s="238" t="s">
        <v>85</v>
      </c>
      <c r="AY276" s="16" t="s">
        <v>158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83</v>
      </c>
      <c r="BK276" s="239">
        <f>ROUND(I276*H276,2)</f>
        <v>0</v>
      </c>
      <c r="BL276" s="16" t="s">
        <v>236</v>
      </c>
      <c r="BM276" s="238" t="s">
        <v>2137</v>
      </c>
    </row>
    <row r="277" s="2" customFormat="1">
      <c r="A277" s="37"/>
      <c r="B277" s="38"/>
      <c r="C277" s="39"/>
      <c r="D277" s="240" t="s">
        <v>167</v>
      </c>
      <c r="E277" s="39"/>
      <c r="F277" s="241" t="s">
        <v>2136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167</v>
      </c>
      <c r="AU277" s="16" t="s">
        <v>85</v>
      </c>
    </row>
    <row r="278" s="2" customFormat="1" ht="16.5" customHeight="1">
      <c r="A278" s="37"/>
      <c r="B278" s="38"/>
      <c r="C278" s="226" t="s">
        <v>604</v>
      </c>
      <c r="D278" s="226" t="s">
        <v>161</v>
      </c>
      <c r="E278" s="227" t="s">
        <v>2138</v>
      </c>
      <c r="F278" s="228" t="s">
        <v>2139</v>
      </c>
      <c r="G278" s="229" t="s">
        <v>276</v>
      </c>
      <c r="H278" s="230">
        <v>0.59999999999999998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41</v>
      </c>
      <c r="O278" s="90"/>
      <c r="P278" s="236">
        <f>O278*H278</f>
        <v>0</v>
      </c>
      <c r="Q278" s="236">
        <v>0.00378333333333333</v>
      </c>
      <c r="R278" s="236">
        <f>Q278*H278</f>
        <v>0.0022699999999999977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236</v>
      </c>
      <c r="AT278" s="238" t="s">
        <v>161</v>
      </c>
      <c r="AU278" s="238" t="s">
        <v>85</v>
      </c>
      <c r="AY278" s="16" t="s">
        <v>158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83</v>
      </c>
      <c r="BK278" s="239">
        <f>ROUND(I278*H278,2)</f>
        <v>0</v>
      </c>
      <c r="BL278" s="16" t="s">
        <v>236</v>
      </c>
      <c r="BM278" s="238" t="s">
        <v>2140</v>
      </c>
    </row>
    <row r="279" s="2" customFormat="1">
      <c r="A279" s="37"/>
      <c r="B279" s="38"/>
      <c r="C279" s="39"/>
      <c r="D279" s="240" t="s">
        <v>167</v>
      </c>
      <c r="E279" s="39"/>
      <c r="F279" s="241" t="s">
        <v>2139</v>
      </c>
      <c r="G279" s="39"/>
      <c r="H279" s="39"/>
      <c r="I279" s="242"/>
      <c r="J279" s="39"/>
      <c r="K279" s="39"/>
      <c r="L279" s="43"/>
      <c r="M279" s="243"/>
      <c r="N279" s="24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167</v>
      </c>
      <c r="AU279" s="16" t="s">
        <v>85</v>
      </c>
    </row>
    <row r="280" s="2" customFormat="1" ht="16.5" customHeight="1">
      <c r="A280" s="37"/>
      <c r="B280" s="38"/>
      <c r="C280" s="226" t="s">
        <v>607</v>
      </c>
      <c r="D280" s="226" t="s">
        <v>161</v>
      </c>
      <c r="E280" s="227" t="s">
        <v>2141</v>
      </c>
      <c r="F280" s="228" t="s">
        <v>2142</v>
      </c>
      <c r="G280" s="229" t="s">
        <v>276</v>
      </c>
      <c r="H280" s="230">
        <v>0.40000000000000002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0.0065250000000000004</v>
      </c>
      <c r="R280" s="236">
        <f>Q280*H280</f>
        <v>0.0026100000000000003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236</v>
      </c>
      <c r="AT280" s="238" t="s">
        <v>161</v>
      </c>
      <c r="AU280" s="238" t="s">
        <v>85</v>
      </c>
      <c r="AY280" s="16" t="s">
        <v>158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83</v>
      </c>
      <c r="BK280" s="239">
        <f>ROUND(I280*H280,2)</f>
        <v>0</v>
      </c>
      <c r="BL280" s="16" t="s">
        <v>236</v>
      </c>
      <c r="BM280" s="238" t="s">
        <v>2143</v>
      </c>
    </row>
    <row r="281" s="2" customFormat="1">
      <c r="A281" s="37"/>
      <c r="B281" s="38"/>
      <c r="C281" s="39"/>
      <c r="D281" s="240" t="s">
        <v>167</v>
      </c>
      <c r="E281" s="39"/>
      <c r="F281" s="241" t="s">
        <v>2142</v>
      </c>
      <c r="G281" s="39"/>
      <c r="H281" s="39"/>
      <c r="I281" s="242"/>
      <c r="J281" s="39"/>
      <c r="K281" s="39"/>
      <c r="L281" s="43"/>
      <c r="M281" s="243"/>
      <c r="N281" s="24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167</v>
      </c>
      <c r="AU281" s="16" t="s">
        <v>85</v>
      </c>
    </row>
    <row r="282" s="2" customFormat="1" ht="16.5" customHeight="1">
      <c r="A282" s="37"/>
      <c r="B282" s="38"/>
      <c r="C282" s="226" t="s">
        <v>611</v>
      </c>
      <c r="D282" s="226" t="s">
        <v>161</v>
      </c>
      <c r="E282" s="227" t="s">
        <v>2144</v>
      </c>
      <c r="F282" s="228" t="s">
        <v>2145</v>
      </c>
      <c r="G282" s="229" t="s">
        <v>276</v>
      </c>
      <c r="H282" s="230">
        <v>0.5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41</v>
      </c>
      <c r="O282" s="90"/>
      <c r="P282" s="236">
        <f>O282*H282</f>
        <v>0</v>
      </c>
      <c r="Q282" s="236">
        <v>0.01172</v>
      </c>
      <c r="R282" s="236">
        <f>Q282*H282</f>
        <v>0.0058599999999999998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236</v>
      </c>
      <c r="AT282" s="238" t="s">
        <v>161</v>
      </c>
      <c r="AU282" s="238" t="s">
        <v>85</v>
      </c>
      <c r="AY282" s="16" t="s">
        <v>158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83</v>
      </c>
      <c r="BK282" s="239">
        <f>ROUND(I282*H282,2)</f>
        <v>0</v>
      </c>
      <c r="BL282" s="16" t="s">
        <v>236</v>
      </c>
      <c r="BM282" s="238" t="s">
        <v>2146</v>
      </c>
    </row>
    <row r="283" s="2" customFormat="1">
      <c r="A283" s="37"/>
      <c r="B283" s="38"/>
      <c r="C283" s="39"/>
      <c r="D283" s="240" t="s">
        <v>167</v>
      </c>
      <c r="E283" s="39"/>
      <c r="F283" s="241" t="s">
        <v>2145</v>
      </c>
      <c r="G283" s="39"/>
      <c r="H283" s="39"/>
      <c r="I283" s="242"/>
      <c r="J283" s="39"/>
      <c r="K283" s="39"/>
      <c r="L283" s="43"/>
      <c r="M283" s="243"/>
      <c r="N283" s="24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167</v>
      </c>
      <c r="AU283" s="16" t="s">
        <v>85</v>
      </c>
    </row>
    <row r="284" s="2" customFormat="1" ht="24.15" customHeight="1">
      <c r="A284" s="37"/>
      <c r="B284" s="38"/>
      <c r="C284" s="226" t="s">
        <v>614</v>
      </c>
      <c r="D284" s="226" t="s">
        <v>161</v>
      </c>
      <c r="E284" s="227" t="s">
        <v>2147</v>
      </c>
      <c r="F284" s="228" t="s">
        <v>2148</v>
      </c>
      <c r="G284" s="229" t="s">
        <v>776</v>
      </c>
      <c r="H284" s="230">
        <v>2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0.0033800000000000002</v>
      </c>
      <c r="R284" s="236">
        <f>Q284*H284</f>
        <v>0.0067600000000000004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236</v>
      </c>
      <c r="AT284" s="238" t="s">
        <v>161</v>
      </c>
      <c r="AU284" s="238" t="s">
        <v>85</v>
      </c>
      <c r="AY284" s="16" t="s">
        <v>158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83</v>
      </c>
      <c r="BK284" s="239">
        <f>ROUND(I284*H284,2)</f>
        <v>0</v>
      </c>
      <c r="BL284" s="16" t="s">
        <v>236</v>
      </c>
      <c r="BM284" s="238" t="s">
        <v>2149</v>
      </c>
    </row>
    <row r="285" s="2" customFormat="1">
      <c r="A285" s="37"/>
      <c r="B285" s="38"/>
      <c r="C285" s="39"/>
      <c r="D285" s="240" t="s">
        <v>167</v>
      </c>
      <c r="E285" s="39"/>
      <c r="F285" s="241" t="s">
        <v>2148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167</v>
      </c>
      <c r="AU285" s="16" t="s">
        <v>85</v>
      </c>
    </row>
    <row r="286" s="2" customFormat="1" ht="16.5" customHeight="1">
      <c r="A286" s="37"/>
      <c r="B286" s="38"/>
      <c r="C286" s="226" t="s">
        <v>618</v>
      </c>
      <c r="D286" s="226" t="s">
        <v>161</v>
      </c>
      <c r="E286" s="227" t="s">
        <v>2150</v>
      </c>
      <c r="F286" s="228" t="s">
        <v>2151</v>
      </c>
      <c r="G286" s="229" t="s">
        <v>776</v>
      </c>
      <c r="H286" s="230">
        <v>2</v>
      </c>
      <c r="I286" s="231"/>
      <c r="J286" s="232">
        <f>ROUND(I286*H286,2)</f>
        <v>0</v>
      </c>
      <c r="K286" s="233"/>
      <c r="L286" s="43"/>
      <c r="M286" s="234" t="s">
        <v>1</v>
      </c>
      <c r="N286" s="235" t="s">
        <v>41</v>
      </c>
      <c r="O286" s="90"/>
      <c r="P286" s="236">
        <f>O286*H286</f>
        <v>0</v>
      </c>
      <c r="Q286" s="236">
        <v>0.00022000000000000001</v>
      </c>
      <c r="R286" s="236">
        <f>Q286*H286</f>
        <v>0.00044000000000000002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236</v>
      </c>
      <c r="AT286" s="238" t="s">
        <v>161</v>
      </c>
      <c r="AU286" s="238" t="s">
        <v>85</v>
      </c>
      <c r="AY286" s="16" t="s">
        <v>158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83</v>
      </c>
      <c r="BK286" s="239">
        <f>ROUND(I286*H286,2)</f>
        <v>0</v>
      </c>
      <c r="BL286" s="16" t="s">
        <v>236</v>
      </c>
      <c r="BM286" s="238" t="s">
        <v>2152</v>
      </c>
    </row>
    <row r="287" s="2" customFormat="1">
      <c r="A287" s="37"/>
      <c r="B287" s="38"/>
      <c r="C287" s="39"/>
      <c r="D287" s="240" t="s">
        <v>167</v>
      </c>
      <c r="E287" s="39"/>
      <c r="F287" s="241" t="s">
        <v>2151</v>
      </c>
      <c r="G287" s="39"/>
      <c r="H287" s="39"/>
      <c r="I287" s="242"/>
      <c r="J287" s="39"/>
      <c r="K287" s="39"/>
      <c r="L287" s="43"/>
      <c r="M287" s="243"/>
      <c r="N287" s="24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167</v>
      </c>
      <c r="AU287" s="16" t="s">
        <v>85</v>
      </c>
    </row>
    <row r="288" s="2" customFormat="1" ht="16.5" customHeight="1">
      <c r="A288" s="37"/>
      <c r="B288" s="38"/>
      <c r="C288" s="226" t="s">
        <v>624</v>
      </c>
      <c r="D288" s="226" t="s">
        <v>161</v>
      </c>
      <c r="E288" s="227" t="s">
        <v>855</v>
      </c>
      <c r="F288" s="228" t="s">
        <v>856</v>
      </c>
      <c r="G288" s="229" t="s">
        <v>362</v>
      </c>
      <c r="H288" s="230">
        <v>2</v>
      </c>
      <c r="I288" s="231"/>
      <c r="J288" s="232">
        <f>ROUND(I288*H288,2)</f>
        <v>0</v>
      </c>
      <c r="K288" s="233"/>
      <c r="L288" s="43"/>
      <c r="M288" s="234" t="s">
        <v>1</v>
      </c>
      <c r="N288" s="235" t="s">
        <v>41</v>
      </c>
      <c r="O288" s="90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236</v>
      </c>
      <c r="AT288" s="238" t="s">
        <v>161</v>
      </c>
      <c r="AU288" s="238" t="s">
        <v>85</v>
      </c>
      <c r="AY288" s="16" t="s">
        <v>158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83</v>
      </c>
      <c r="BK288" s="239">
        <f>ROUND(I288*H288,2)</f>
        <v>0</v>
      </c>
      <c r="BL288" s="16" t="s">
        <v>236</v>
      </c>
      <c r="BM288" s="238" t="s">
        <v>2153</v>
      </c>
    </row>
    <row r="289" s="2" customFormat="1">
      <c r="A289" s="37"/>
      <c r="B289" s="38"/>
      <c r="C289" s="39"/>
      <c r="D289" s="240" t="s">
        <v>167</v>
      </c>
      <c r="E289" s="39"/>
      <c r="F289" s="241" t="s">
        <v>856</v>
      </c>
      <c r="G289" s="39"/>
      <c r="H289" s="39"/>
      <c r="I289" s="242"/>
      <c r="J289" s="39"/>
      <c r="K289" s="39"/>
      <c r="L289" s="43"/>
      <c r="M289" s="243"/>
      <c r="N289" s="24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167</v>
      </c>
      <c r="AU289" s="16" t="s">
        <v>85</v>
      </c>
    </row>
    <row r="290" s="2" customFormat="1" ht="16.5" customHeight="1">
      <c r="A290" s="37"/>
      <c r="B290" s="38"/>
      <c r="C290" s="226" t="s">
        <v>628</v>
      </c>
      <c r="D290" s="226" t="s">
        <v>161</v>
      </c>
      <c r="E290" s="227" t="s">
        <v>2154</v>
      </c>
      <c r="F290" s="228" t="s">
        <v>2155</v>
      </c>
      <c r="G290" s="229" t="s">
        <v>362</v>
      </c>
      <c r="H290" s="230">
        <v>1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41</v>
      </c>
      <c r="O290" s="90"/>
      <c r="P290" s="236">
        <f>O290*H290</f>
        <v>0</v>
      </c>
      <c r="Q290" s="236">
        <v>0.00044999999999999999</v>
      </c>
      <c r="R290" s="236">
        <f>Q290*H290</f>
        <v>0.00044999999999999999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236</v>
      </c>
      <c r="AT290" s="238" t="s">
        <v>161</v>
      </c>
      <c r="AU290" s="238" t="s">
        <v>85</v>
      </c>
      <c r="AY290" s="16" t="s">
        <v>158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83</v>
      </c>
      <c r="BK290" s="239">
        <f>ROUND(I290*H290,2)</f>
        <v>0</v>
      </c>
      <c r="BL290" s="16" t="s">
        <v>236</v>
      </c>
      <c r="BM290" s="238" t="s">
        <v>2156</v>
      </c>
    </row>
    <row r="291" s="2" customFormat="1">
      <c r="A291" s="37"/>
      <c r="B291" s="38"/>
      <c r="C291" s="39"/>
      <c r="D291" s="240" t="s">
        <v>167</v>
      </c>
      <c r="E291" s="39"/>
      <c r="F291" s="241" t="s">
        <v>2155</v>
      </c>
      <c r="G291" s="39"/>
      <c r="H291" s="39"/>
      <c r="I291" s="242"/>
      <c r="J291" s="39"/>
      <c r="K291" s="39"/>
      <c r="L291" s="43"/>
      <c r="M291" s="243"/>
      <c r="N291" s="24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167</v>
      </c>
      <c r="AU291" s="16" t="s">
        <v>85</v>
      </c>
    </row>
    <row r="292" s="2" customFormat="1" ht="21.75" customHeight="1">
      <c r="A292" s="37"/>
      <c r="B292" s="38"/>
      <c r="C292" s="226" t="s">
        <v>631</v>
      </c>
      <c r="D292" s="226" t="s">
        <v>161</v>
      </c>
      <c r="E292" s="227" t="s">
        <v>870</v>
      </c>
      <c r="F292" s="228" t="s">
        <v>2157</v>
      </c>
      <c r="G292" s="229" t="s">
        <v>362</v>
      </c>
      <c r="H292" s="230">
        <v>1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41</v>
      </c>
      <c r="O292" s="90"/>
      <c r="P292" s="236">
        <f>O292*H292</f>
        <v>0</v>
      </c>
      <c r="Q292" s="236">
        <v>0.00018000000000000001</v>
      </c>
      <c r="R292" s="236">
        <f>Q292*H292</f>
        <v>0.00018000000000000001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236</v>
      </c>
      <c r="AT292" s="238" t="s">
        <v>161</v>
      </c>
      <c r="AU292" s="238" t="s">
        <v>85</v>
      </c>
      <c r="AY292" s="16" t="s">
        <v>158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83</v>
      </c>
      <c r="BK292" s="239">
        <f>ROUND(I292*H292,2)</f>
        <v>0</v>
      </c>
      <c r="BL292" s="16" t="s">
        <v>236</v>
      </c>
      <c r="BM292" s="238" t="s">
        <v>2158</v>
      </c>
    </row>
    <row r="293" s="2" customFormat="1">
      <c r="A293" s="37"/>
      <c r="B293" s="38"/>
      <c r="C293" s="39"/>
      <c r="D293" s="240" t="s">
        <v>167</v>
      </c>
      <c r="E293" s="39"/>
      <c r="F293" s="241" t="s">
        <v>2157</v>
      </c>
      <c r="G293" s="39"/>
      <c r="H293" s="39"/>
      <c r="I293" s="242"/>
      <c r="J293" s="39"/>
      <c r="K293" s="39"/>
      <c r="L293" s="43"/>
      <c r="M293" s="243"/>
      <c r="N293" s="24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167</v>
      </c>
      <c r="AU293" s="16" t="s">
        <v>85</v>
      </c>
    </row>
    <row r="294" s="2" customFormat="1" ht="16.5" customHeight="1">
      <c r="A294" s="37"/>
      <c r="B294" s="38"/>
      <c r="C294" s="226" t="s">
        <v>635</v>
      </c>
      <c r="D294" s="226" t="s">
        <v>161</v>
      </c>
      <c r="E294" s="227" t="s">
        <v>873</v>
      </c>
      <c r="F294" s="228" t="s">
        <v>874</v>
      </c>
      <c r="G294" s="229" t="s">
        <v>362</v>
      </c>
      <c r="H294" s="230">
        <v>14</v>
      </c>
      <c r="I294" s="231"/>
      <c r="J294" s="232">
        <f>ROUND(I294*H294,2)</f>
        <v>0</v>
      </c>
      <c r="K294" s="233"/>
      <c r="L294" s="43"/>
      <c r="M294" s="234" t="s">
        <v>1</v>
      </c>
      <c r="N294" s="235" t="s">
        <v>41</v>
      </c>
      <c r="O294" s="90"/>
      <c r="P294" s="236">
        <f>O294*H294</f>
        <v>0</v>
      </c>
      <c r="Q294" s="236">
        <v>0.00011</v>
      </c>
      <c r="R294" s="236">
        <f>Q294*H294</f>
        <v>0.0015400000000000001</v>
      </c>
      <c r="S294" s="236">
        <v>0</v>
      </c>
      <c r="T294" s="23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236</v>
      </c>
      <c r="AT294" s="238" t="s">
        <v>161</v>
      </c>
      <c r="AU294" s="238" t="s">
        <v>85</v>
      </c>
      <c r="AY294" s="16" t="s">
        <v>158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83</v>
      </c>
      <c r="BK294" s="239">
        <f>ROUND(I294*H294,2)</f>
        <v>0</v>
      </c>
      <c r="BL294" s="16" t="s">
        <v>236</v>
      </c>
      <c r="BM294" s="238" t="s">
        <v>2159</v>
      </c>
    </row>
    <row r="295" s="2" customFormat="1">
      <c r="A295" s="37"/>
      <c r="B295" s="38"/>
      <c r="C295" s="39"/>
      <c r="D295" s="240" t="s">
        <v>167</v>
      </c>
      <c r="E295" s="39"/>
      <c r="F295" s="241" t="s">
        <v>874</v>
      </c>
      <c r="G295" s="39"/>
      <c r="H295" s="39"/>
      <c r="I295" s="242"/>
      <c r="J295" s="39"/>
      <c r="K295" s="39"/>
      <c r="L295" s="43"/>
      <c r="M295" s="243"/>
      <c r="N295" s="244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167</v>
      </c>
      <c r="AU295" s="16" t="s">
        <v>85</v>
      </c>
    </row>
    <row r="296" s="2" customFormat="1" ht="24.15" customHeight="1">
      <c r="A296" s="37"/>
      <c r="B296" s="38"/>
      <c r="C296" s="226" t="s">
        <v>640</v>
      </c>
      <c r="D296" s="226" t="s">
        <v>161</v>
      </c>
      <c r="E296" s="227" t="s">
        <v>876</v>
      </c>
      <c r="F296" s="228" t="s">
        <v>877</v>
      </c>
      <c r="G296" s="229" t="s">
        <v>362</v>
      </c>
      <c r="H296" s="230">
        <v>4</v>
      </c>
      <c r="I296" s="231"/>
      <c r="J296" s="232">
        <f>ROUND(I296*H296,2)</f>
        <v>0</v>
      </c>
      <c r="K296" s="233"/>
      <c r="L296" s="43"/>
      <c r="M296" s="234" t="s">
        <v>1</v>
      </c>
      <c r="N296" s="235" t="s">
        <v>41</v>
      </c>
      <c r="O296" s="90"/>
      <c r="P296" s="236">
        <f>O296*H296</f>
        <v>0</v>
      </c>
      <c r="Q296" s="236">
        <v>0.00038000000000000002</v>
      </c>
      <c r="R296" s="236">
        <f>Q296*H296</f>
        <v>0.0015200000000000001</v>
      </c>
      <c r="S296" s="236">
        <v>0</v>
      </c>
      <c r="T296" s="23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236</v>
      </c>
      <c r="AT296" s="238" t="s">
        <v>161</v>
      </c>
      <c r="AU296" s="238" t="s">
        <v>85</v>
      </c>
      <c r="AY296" s="16" t="s">
        <v>158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83</v>
      </c>
      <c r="BK296" s="239">
        <f>ROUND(I296*H296,2)</f>
        <v>0</v>
      </c>
      <c r="BL296" s="16" t="s">
        <v>236</v>
      </c>
      <c r="BM296" s="238" t="s">
        <v>2160</v>
      </c>
    </row>
    <row r="297" s="2" customFormat="1">
      <c r="A297" s="37"/>
      <c r="B297" s="38"/>
      <c r="C297" s="39"/>
      <c r="D297" s="240" t="s">
        <v>167</v>
      </c>
      <c r="E297" s="39"/>
      <c r="F297" s="241" t="s">
        <v>877</v>
      </c>
      <c r="G297" s="39"/>
      <c r="H297" s="39"/>
      <c r="I297" s="242"/>
      <c r="J297" s="39"/>
      <c r="K297" s="39"/>
      <c r="L297" s="43"/>
      <c r="M297" s="243"/>
      <c r="N297" s="24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167</v>
      </c>
      <c r="AU297" s="16" t="s">
        <v>85</v>
      </c>
    </row>
    <row r="298" s="2" customFormat="1" ht="24.15" customHeight="1">
      <c r="A298" s="37"/>
      <c r="B298" s="38"/>
      <c r="C298" s="226" t="s">
        <v>644</v>
      </c>
      <c r="D298" s="226" t="s">
        <v>161</v>
      </c>
      <c r="E298" s="227" t="s">
        <v>2161</v>
      </c>
      <c r="F298" s="228" t="s">
        <v>2162</v>
      </c>
      <c r="G298" s="229" t="s">
        <v>362</v>
      </c>
      <c r="H298" s="230">
        <v>4</v>
      </c>
      <c r="I298" s="231"/>
      <c r="J298" s="232">
        <f>ROUND(I298*H298,2)</f>
        <v>0</v>
      </c>
      <c r="K298" s="233"/>
      <c r="L298" s="43"/>
      <c r="M298" s="234" t="s">
        <v>1</v>
      </c>
      <c r="N298" s="235" t="s">
        <v>41</v>
      </c>
      <c r="O298" s="90"/>
      <c r="P298" s="236">
        <f>O298*H298</f>
        <v>0</v>
      </c>
      <c r="Q298" s="236">
        <v>0.00060999999999999997</v>
      </c>
      <c r="R298" s="236">
        <f>Q298*H298</f>
        <v>0.0024399999999999999</v>
      </c>
      <c r="S298" s="236">
        <v>0</v>
      </c>
      <c r="T298" s="23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236</v>
      </c>
      <c r="AT298" s="238" t="s">
        <v>161</v>
      </c>
      <c r="AU298" s="238" t="s">
        <v>85</v>
      </c>
      <c r="AY298" s="16" t="s">
        <v>158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83</v>
      </c>
      <c r="BK298" s="239">
        <f>ROUND(I298*H298,2)</f>
        <v>0</v>
      </c>
      <c r="BL298" s="16" t="s">
        <v>236</v>
      </c>
      <c r="BM298" s="238" t="s">
        <v>2163</v>
      </c>
    </row>
    <row r="299" s="2" customFormat="1">
      <c r="A299" s="37"/>
      <c r="B299" s="38"/>
      <c r="C299" s="39"/>
      <c r="D299" s="240" t="s">
        <v>167</v>
      </c>
      <c r="E299" s="39"/>
      <c r="F299" s="241" t="s">
        <v>2162</v>
      </c>
      <c r="G299" s="39"/>
      <c r="H299" s="39"/>
      <c r="I299" s="242"/>
      <c r="J299" s="39"/>
      <c r="K299" s="39"/>
      <c r="L299" s="43"/>
      <c r="M299" s="243"/>
      <c r="N299" s="244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167</v>
      </c>
      <c r="AU299" s="16" t="s">
        <v>85</v>
      </c>
    </row>
    <row r="300" s="2" customFormat="1" ht="24.15" customHeight="1">
      <c r="A300" s="37"/>
      <c r="B300" s="38"/>
      <c r="C300" s="226" t="s">
        <v>649</v>
      </c>
      <c r="D300" s="226" t="s">
        <v>161</v>
      </c>
      <c r="E300" s="227" t="s">
        <v>2164</v>
      </c>
      <c r="F300" s="228" t="s">
        <v>2165</v>
      </c>
      <c r="G300" s="229" t="s">
        <v>362</v>
      </c>
      <c r="H300" s="230">
        <v>2</v>
      </c>
      <c r="I300" s="231"/>
      <c r="J300" s="232">
        <f>ROUND(I300*H300,2)</f>
        <v>0</v>
      </c>
      <c r="K300" s="233"/>
      <c r="L300" s="43"/>
      <c r="M300" s="234" t="s">
        <v>1</v>
      </c>
      <c r="N300" s="235" t="s">
        <v>41</v>
      </c>
      <c r="O300" s="90"/>
      <c r="P300" s="236">
        <f>O300*H300</f>
        <v>0</v>
      </c>
      <c r="Q300" s="236">
        <v>0.0020799999999999998</v>
      </c>
      <c r="R300" s="236">
        <f>Q300*H300</f>
        <v>0.0041599999999999996</v>
      </c>
      <c r="S300" s="236">
        <v>0</v>
      </c>
      <c r="T300" s="23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236</v>
      </c>
      <c r="AT300" s="238" t="s">
        <v>161</v>
      </c>
      <c r="AU300" s="238" t="s">
        <v>85</v>
      </c>
      <c r="AY300" s="16" t="s">
        <v>158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83</v>
      </c>
      <c r="BK300" s="239">
        <f>ROUND(I300*H300,2)</f>
        <v>0</v>
      </c>
      <c r="BL300" s="16" t="s">
        <v>236</v>
      </c>
      <c r="BM300" s="238" t="s">
        <v>2166</v>
      </c>
    </row>
    <row r="301" s="2" customFormat="1">
      <c r="A301" s="37"/>
      <c r="B301" s="38"/>
      <c r="C301" s="39"/>
      <c r="D301" s="240" t="s">
        <v>167</v>
      </c>
      <c r="E301" s="39"/>
      <c r="F301" s="241" t="s">
        <v>2165</v>
      </c>
      <c r="G301" s="39"/>
      <c r="H301" s="39"/>
      <c r="I301" s="242"/>
      <c r="J301" s="39"/>
      <c r="K301" s="39"/>
      <c r="L301" s="43"/>
      <c r="M301" s="243"/>
      <c r="N301" s="244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167</v>
      </c>
      <c r="AU301" s="16" t="s">
        <v>85</v>
      </c>
    </row>
    <row r="302" s="2" customFormat="1" ht="24.15" customHeight="1">
      <c r="A302" s="37"/>
      <c r="B302" s="38"/>
      <c r="C302" s="226" t="s">
        <v>653</v>
      </c>
      <c r="D302" s="226" t="s">
        <v>161</v>
      </c>
      <c r="E302" s="227" t="s">
        <v>2167</v>
      </c>
      <c r="F302" s="228" t="s">
        <v>2168</v>
      </c>
      <c r="G302" s="229" t="s">
        <v>362</v>
      </c>
      <c r="H302" s="230">
        <v>1</v>
      </c>
      <c r="I302" s="231"/>
      <c r="J302" s="232">
        <f>ROUND(I302*H302,2)</f>
        <v>0</v>
      </c>
      <c r="K302" s="233"/>
      <c r="L302" s="43"/>
      <c r="M302" s="234" t="s">
        <v>1</v>
      </c>
      <c r="N302" s="235" t="s">
        <v>41</v>
      </c>
      <c r="O302" s="90"/>
      <c r="P302" s="236">
        <f>O302*H302</f>
        <v>0</v>
      </c>
      <c r="Q302" s="236">
        <v>0.0050000000000000001</v>
      </c>
      <c r="R302" s="236">
        <f>Q302*H302</f>
        <v>0.0050000000000000001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236</v>
      </c>
      <c r="AT302" s="238" t="s">
        <v>161</v>
      </c>
      <c r="AU302" s="238" t="s">
        <v>85</v>
      </c>
      <c r="AY302" s="16" t="s">
        <v>158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83</v>
      </c>
      <c r="BK302" s="239">
        <f>ROUND(I302*H302,2)</f>
        <v>0</v>
      </c>
      <c r="BL302" s="16" t="s">
        <v>236</v>
      </c>
      <c r="BM302" s="238" t="s">
        <v>2169</v>
      </c>
    </row>
    <row r="303" s="2" customFormat="1">
      <c r="A303" s="37"/>
      <c r="B303" s="38"/>
      <c r="C303" s="39"/>
      <c r="D303" s="240" t="s">
        <v>167</v>
      </c>
      <c r="E303" s="39"/>
      <c r="F303" s="241" t="s">
        <v>2168</v>
      </c>
      <c r="G303" s="39"/>
      <c r="H303" s="39"/>
      <c r="I303" s="242"/>
      <c r="J303" s="39"/>
      <c r="K303" s="39"/>
      <c r="L303" s="43"/>
      <c r="M303" s="243"/>
      <c r="N303" s="24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167</v>
      </c>
      <c r="AU303" s="16" t="s">
        <v>85</v>
      </c>
    </row>
    <row r="304" s="2" customFormat="1" ht="24.15" customHeight="1">
      <c r="A304" s="37"/>
      <c r="B304" s="38"/>
      <c r="C304" s="226" t="s">
        <v>659</v>
      </c>
      <c r="D304" s="226" t="s">
        <v>161</v>
      </c>
      <c r="E304" s="227" t="s">
        <v>2170</v>
      </c>
      <c r="F304" s="228" t="s">
        <v>2171</v>
      </c>
      <c r="G304" s="229" t="s">
        <v>362</v>
      </c>
      <c r="H304" s="230">
        <v>1</v>
      </c>
      <c r="I304" s="231"/>
      <c r="J304" s="232">
        <f>ROUND(I304*H304,2)</f>
        <v>0</v>
      </c>
      <c r="K304" s="233"/>
      <c r="L304" s="43"/>
      <c r="M304" s="234" t="s">
        <v>1</v>
      </c>
      <c r="N304" s="235" t="s">
        <v>41</v>
      </c>
      <c r="O304" s="90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8" t="s">
        <v>236</v>
      </c>
      <c r="AT304" s="238" t="s">
        <v>161</v>
      </c>
      <c r="AU304" s="238" t="s">
        <v>85</v>
      </c>
      <c r="AY304" s="16" t="s">
        <v>158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6" t="s">
        <v>83</v>
      </c>
      <c r="BK304" s="239">
        <f>ROUND(I304*H304,2)</f>
        <v>0</v>
      </c>
      <c r="BL304" s="16" t="s">
        <v>236</v>
      </c>
      <c r="BM304" s="238" t="s">
        <v>2172</v>
      </c>
    </row>
    <row r="305" s="2" customFormat="1">
      <c r="A305" s="37"/>
      <c r="B305" s="38"/>
      <c r="C305" s="39"/>
      <c r="D305" s="240" t="s">
        <v>167</v>
      </c>
      <c r="E305" s="39"/>
      <c r="F305" s="241" t="s">
        <v>2171</v>
      </c>
      <c r="G305" s="39"/>
      <c r="H305" s="39"/>
      <c r="I305" s="242"/>
      <c r="J305" s="39"/>
      <c r="K305" s="39"/>
      <c r="L305" s="43"/>
      <c r="M305" s="243"/>
      <c r="N305" s="244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167</v>
      </c>
      <c r="AU305" s="16" t="s">
        <v>85</v>
      </c>
    </row>
    <row r="306" s="2" customFormat="1" ht="16.5" customHeight="1">
      <c r="A306" s="37"/>
      <c r="B306" s="38"/>
      <c r="C306" s="257" t="s">
        <v>663</v>
      </c>
      <c r="D306" s="257" t="s">
        <v>249</v>
      </c>
      <c r="E306" s="258" t="s">
        <v>2173</v>
      </c>
      <c r="F306" s="259" t="s">
        <v>2174</v>
      </c>
      <c r="G306" s="260" t="s">
        <v>362</v>
      </c>
      <c r="H306" s="261">
        <v>1</v>
      </c>
      <c r="I306" s="262"/>
      <c r="J306" s="263">
        <f>ROUND(I306*H306,2)</f>
        <v>0</v>
      </c>
      <c r="K306" s="264"/>
      <c r="L306" s="265"/>
      <c r="M306" s="266" t="s">
        <v>1</v>
      </c>
      <c r="N306" s="267" t="s">
        <v>41</v>
      </c>
      <c r="O306" s="90"/>
      <c r="P306" s="236">
        <f>O306*H306</f>
        <v>0</v>
      </c>
      <c r="Q306" s="236">
        <v>0.0020799999999999998</v>
      </c>
      <c r="R306" s="236">
        <f>Q306*H306</f>
        <v>0.0020799999999999998</v>
      </c>
      <c r="S306" s="236">
        <v>0</v>
      </c>
      <c r="T306" s="23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8" t="s">
        <v>252</v>
      </c>
      <c r="AT306" s="238" t="s">
        <v>249</v>
      </c>
      <c r="AU306" s="238" t="s">
        <v>85</v>
      </c>
      <c r="AY306" s="16" t="s">
        <v>158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6" t="s">
        <v>83</v>
      </c>
      <c r="BK306" s="239">
        <f>ROUND(I306*H306,2)</f>
        <v>0</v>
      </c>
      <c r="BL306" s="16" t="s">
        <v>236</v>
      </c>
      <c r="BM306" s="238" t="s">
        <v>2175</v>
      </c>
    </row>
    <row r="307" s="2" customFormat="1">
      <c r="A307" s="37"/>
      <c r="B307" s="38"/>
      <c r="C307" s="39"/>
      <c r="D307" s="240" t="s">
        <v>167</v>
      </c>
      <c r="E307" s="39"/>
      <c r="F307" s="241" t="s">
        <v>2174</v>
      </c>
      <c r="G307" s="39"/>
      <c r="H307" s="39"/>
      <c r="I307" s="242"/>
      <c r="J307" s="39"/>
      <c r="K307" s="39"/>
      <c r="L307" s="43"/>
      <c r="M307" s="243"/>
      <c r="N307" s="244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167</v>
      </c>
      <c r="AU307" s="16" t="s">
        <v>85</v>
      </c>
    </row>
    <row r="308" s="2" customFormat="1" ht="24.15" customHeight="1">
      <c r="A308" s="37"/>
      <c r="B308" s="38"/>
      <c r="C308" s="226" t="s">
        <v>669</v>
      </c>
      <c r="D308" s="226" t="s">
        <v>161</v>
      </c>
      <c r="E308" s="227" t="s">
        <v>2176</v>
      </c>
      <c r="F308" s="228" t="s">
        <v>2177</v>
      </c>
      <c r="G308" s="229" t="s">
        <v>362</v>
      </c>
      <c r="H308" s="230">
        <v>2</v>
      </c>
      <c r="I308" s="231"/>
      <c r="J308" s="232">
        <f>ROUND(I308*H308,2)</f>
        <v>0</v>
      </c>
      <c r="K308" s="233"/>
      <c r="L308" s="43"/>
      <c r="M308" s="234" t="s">
        <v>1</v>
      </c>
      <c r="N308" s="235" t="s">
        <v>41</v>
      </c>
      <c r="O308" s="90"/>
      <c r="P308" s="236">
        <f>O308*H308</f>
        <v>0</v>
      </c>
      <c r="Q308" s="236">
        <v>0.00016000000000000001</v>
      </c>
      <c r="R308" s="236">
        <f>Q308*H308</f>
        <v>0.00032000000000000003</v>
      </c>
      <c r="S308" s="236">
        <v>0</v>
      </c>
      <c r="T308" s="23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236</v>
      </c>
      <c r="AT308" s="238" t="s">
        <v>161</v>
      </c>
      <c r="AU308" s="238" t="s">
        <v>85</v>
      </c>
      <c r="AY308" s="16" t="s">
        <v>158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83</v>
      </c>
      <c r="BK308" s="239">
        <f>ROUND(I308*H308,2)</f>
        <v>0</v>
      </c>
      <c r="BL308" s="16" t="s">
        <v>236</v>
      </c>
      <c r="BM308" s="238" t="s">
        <v>2178</v>
      </c>
    </row>
    <row r="309" s="2" customFormat="1">
      <c r="A309" s="37"/>
      <c r="B309" s="38"/>
      <c r="C309" s="39"/>
      <c r="D309" s="240" t="s">
        <v>167</v>
      </c>
      <c r="E309" s="39"/>
      <c r="F309" s="241" t="s">
        <v>2177</v>
      </c>
      <c r="G309" s="39"/>
      <c r="H309" s="39"/>
      <c r="I309" s="242"/>
      <c r="J309" s="39"/>
      <c r="K309" s="39"/>
      <c r="L309" s="43"/>
      <c r="M309" s="243"/>
      <c r="N309" s="24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167</v>
      </c>
      <c r="AU309" s="16" t="s">
        <v>85</v>
      </c>
    </row>
    <row r="310" s="2" customFormat="1" ht="24.15" customHeight="1">
      <c r="A310" s="37"/>
      <c r="B310" s="38"/>
      <c r="C310" s="257" t="s">
        <v>673</v>
      </c>
      <c r="D310" s="257" t="s">
        <v>249</v>
      </c>
      <c r="E310" s="258" t="s">
        <v>2179</v>
      </c>
      <c r="F310" s="259" t="s">
        <v>2180</v>
      </c>
      <c r="G310" s="260" t="s">
        <v>362</v>
      </c>
      <c r="H310" s="261">
        <v>2</v>
      </c>
      <c r="I310" s="262"/>
      <c r="J310" s="263">
        <f>ROUND(I310*H310,2)</f>
        <v>0</v>
      </c>
      <c r="K310" s="264"/>
      <c r="L310" s="265"/>
      <c r="M310" s="266" t="s">
        <v>1</v>
      </c>
      <c r="N310" s="267" t="s">
        <v>41</v>
      </c>
      <c r="O310" s="90"/>
      <c r="P310" s="236">
        <f>O310*H310</f>
        <v>0</v>
      </c>
      <c r="Q310" s="236">
        <v>0.0019</v>
      </c>
      <c r="R310" s="236">
        <f>Q310*H310</f>
        <v>0.0038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252</v>
      </c>
      <c r="AT310" s="238" t="s">
        <v>249</v>
      </c>
      <c r="AU310" s="238" t="s">
        <v>85</v>
      </c>
      <c r="AY310" s="16" t="s">
        <v>158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83</v>
      </c>
      <c r="BK310" s="239">
        <f>ROUND(I310*H310,2)</f>
        <v>0</v>
      </c>
      <c r="BL310" s="16" t="s">
        <v>236</v>
      </c>
      <c r="BM310" s="238" t="s">
        <v>2181</v>
      </c>
    </row>
    <row r="311" s="2" customFormat="1">
      <c r="A311" s="37"/>
      <c r="B311" s="38"/>
      <c r="C311" s="39"/>
      <c r="D311" s="240" t="s">
        <v>167</v>
      </c>
      <c r="E311" s="39"/>
      <c r="F311" s="241" t="s">
        <v>2180</v>
      </c>
      <c r="G311" s="39"/>
      <c r="H311" s="39"/>
      <c r="I311" s="242"/>
      <c r="J311" s="39"/>
      <c r="K311" s="39"/>
      <c r="L311" s="43"/>
      <c r="M311" s="243"/>
      <c r="N311" s="24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167</v>
      </c>
      <c r="AU311" s="16" t="s">
        <v>85</v>
      </c>
    </row>
    <row r="312" s="2" customFormat="1" ht="24.15" customHeight="1">
      <c r="A312" s="37"/>
      <c r="B312" s="38"/>
      <c r="C312" s="226" t="s">
        <v>678</v>
      </c>
      <c r="D312" s="226" t="s">
        <v>161</v>
      </c>
      <c r="E312" s="227" t="s">
        <v>879</v>
      </c>
      <c r="F312" s="228" t="s">
        <v>880</v>
      </c>
      <c r="G312" s="229" t="s">
        <v>192</v>
      </c>
      <c r="H312" s="230">
        <v>0.20200000000000001</v>
      </c>
      <c r="I312" s="231"/>
      <c r="J312" s="232">
        <f>ROUND(I312*H312,2)</f>
        <v>0</v>
      </c>
      <c r="K312" s="233"/>
      <c r="L312" s="43"/>
      <c r="M312" s="234" t="s">
        <v>1</v>
      </c>
      <c r="N312" s="235" t="s">
        <v>41</v>
      </c>
      <c r="O312" s="90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236</v>
      </c>
      <c r="AT312" s="238" t="s">
        <v>161</v>
      </c>
      <c r="AU312" s="238" t="s">
        <v>85</v>
      </c>
      <c r="AY312" s="16" t="s">
        <v>158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83</v>
      </c>
      <c r="BK312" s="239">
        <f>ROUND(I312*H312,2)</f>
        <v>0</v>
      </c>
      <c r="BL312" s="16" t="s">
        <v>236</v>
      </c>
      <c r="BM312" s="238" t="s">
        <v>2182</v>
      </c>
    </row>
    <row r="313" s="2" customFormat="1">
      <c r="A313" s="37"/>
      <c r="B313" s="38"/>
      <c r="C313" s="39"/>
      <c r="D313" s="240" t="s">
        <v>167</v>
      </c>
      <c r="E313" s="39"/>
      <c r="F313" s="241" t="s">
        <v>880</v>
      </c>
      <c r="G313" s="39"/>
      <c r="H313" s="39"/>
      <c r="I313" s="242"/>
      <c r="J313" s="39"/>
      <c r="K313" s="39"/>
      <c r="L313" s="43"/>
      <c r="M313" s="243"/>
      <c r="N313" s="24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167</v>
      </c>
      <c r="AU313" s="16" t="s">
        <v>85</v>
      </c>
    </row>
    <row r="314" s="2" customFormat="1" ht="16.5" customHeight="1">
      <c r="A314" s="37"/>
      <c r="B314" s="38"/>
      <c r="C314" s="226" t="s">
        <v>682</v>
      </c>
      <c r="D314" s="226" t="s">
        <v>161</v>
      </c>
      <c r="E314" s="227" t="s">
        <v>882</v>
      </c>
      <c r="F314" s="228" t="s">
        <v>883</v>
      </c>
      <c r="G314" s="229" t="s">
        <v>776</v>
      </c>
      <c r="H314" s="230">
        <v>1</v>
      </c>
      <c r="I314" s="231"/>
      <c r="J314" s="232">
        <f>ROUND(I314*H314,2)</f>
        <v>0</v>
      </c>
      <c r="K314" s="233"/>
      <c r="L314" s="43"/>
      <c r="M314" s="234" t="s">
        <v>1</v>
      </c>
      <c r="N314" s="235" t="s">
        <v>41</v>
      </c>
      <c r="O314" s="90"/>
      <c r="P314" s="236">
        <f>O314*H314</f>
        <v>0</v>
      </c>
      <c r="Q314" s="236">
        <v>0.00029</v>
      </c>
      <c r="R314" s="236">
        <f>Q314*H314</f>
        <v>0.00029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236</v>
      </c>
      <c r="AT314" s="238" t="s">
        <v>161</v>
      </c>
      <c r="AU314" s="238" t="s">
        <v>85</v>
      </c>
      <c r="AY314" s="16" t="s">
        <v>158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83</v>
      </c>
      <c r="BK314" s="239">
        <f>ROUND(I314*H314,2)</f>
        <v>0</v>
      </c>
      <c r="BL314" s="16" t="s">
        <v>236</v>
      </c>
      <c r="BM314" s="238" t="s">
        <v>2183</v>
      </c>
    </row>
    <row r="315" s="2" customFormat="1">
      <c r="A315" s="37"/>
      <c r="B315" s="38"/>
      <c r="C315" s="39"/>
      <c r="D315" s="240" t="s">
        <v>167</v>
      </c>
      <c r="E315" s="39"/>
      <c r="F315" s="241" t="s">
        <v>883</v>
      </c>
      <c r="G315" s="39"/>
      <c r="H315" s="39"/>
      <c r="I315" s="242"/>
      <c r="J315" s="39"/>
      <c r="K315" s="39"/>
      <c r="L315" s="43"/>
      <c r="M315" s="243"/>
      <c r="N315" s="244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167</v>
      </c>
      <c r="AU315" s="16" t="s">
        <v>85</v>
      </c>
    </row>
    <row r="316" s="2" customFormat="1" ht="24.15" customHeight="1">
      <c r="A316" s="37"/>
      <c r="B316" s="38"/>
      <c r="C316" s="226" t="s">
        <v>688</v>
      </c>
      <c r="D316" s="226" t="s">
        <v>161</v>
      </c>
      <c r="E316" s="227" t="s">
        <v>885</v>
      </c>
      <c r="F316" s="228" t="s">
        <v>886</v>
      </c>
      <c r="G316" s="229" t="s">
        <v>192</v>
      </c>
      <c r="H316" s="230">
        <v>0.27200000000000002</v>
      </c>
      <c r="I316" s="231"/>
      <c r="J316" s="232">
        <f>ROUND(I316*H316,2)</f>
        <v>0</v>
      </c>
      <c r="K316" s="233"/>
      <c r="L316" s="43"/>
      <c r="M316" s="234" t="s">
        <v>1</v>
      </c>
      <c r="N316" s="235" t="s">
        <v>41</v>
      </c>
      <c r="O316" s="90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236</v>
      </c>
      <c r="AT316" s="238" t="s">
        <v>161</v>
      </c>
      <c r="AU316" s="238" t="s">
        <v>85</v>
      </c>
      <c r="AY316" s="16" t="s">
        <v>158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83</v>
      </c>
      <c r="BK316" s="239">
        <f>ROUND(I316*H316,2)</f>
        <v>0</v>
      </c>
      <c r="BL316" s="16" t="s">
        <v>236</v>
      </c>
      <c r="BM316" s="238" t="s">
        <v>2184</v>
      </c>
    </row>
    <row r="317" s="2" customFormat="1">
      <c r="A317" s="37"/>
      <c r="B317" s="38"/>
      <c r="C317" s="39"/>
      <c r="D317" s="240" t="s">
        <v>167</v>
      </c>
      <c r="E317" s="39"/>
      <c r="F317" s="241" t="s">
        <v>886</v>
      </c>
      <c r="G317" s="39"/>
      <c r="H317" s="39"/>
      <c r="I317" s="242"/>
      <c r="J317" s="39"/>
      <c r="K317" s="39"/>
      <c r="L317" s="43"/>
      <c r="M317" s="243"/>
      <c r="N317" s="24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167</v>
      </c>
      <c r="AU317" s="16" t="s">
        <v>85</v>
      </c>
    </row>
    <row r="318" s="12" customFormat="1" ht="22.8" customHeight="1">
      <c r="A318" s="12"/>
      <c r="B318" s="210"/>
      <c r="C318" s="211"/>
      <c r="D318" s="212" t="s">
        <v>75</v>
      </c>
      <c r="E318" s="224" t="s">
        <v>888</v>
      </c>
      <c r="F318" s="224" t="s">
        <v>889</v>
      </c>
      <c r="G318" s="211"/>
      <c r="H318" s="211"/>
      <c r="I318" s="214"/>
      <c r="J318" s="225">
        <f>BK318</f>
        <v>0</v>
      </c>
      <c r="K318" s="211"/>
      <c r="L318" s="216"/>
      <c r="M318" s="217"/>
      <c r="N318" s="218"/>
      <c r="O318" s="218"/>
      <c r="P318" s="219">
        <f>SUM(P319:P322)</f>
        <v>0</v>
      </c>
      <c r="Q318" s="218"/>
      <c r="R318" s="219">
        <f>SUM(R319:R322)</f>
        <v>0.0020300000000000001</v>
      </c>
      <c r="S318" s="218"/>
      <c r="T318" s="220">
        <f>SUM(T319:T322)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1" t="s">
        <v>85</v>
      </c>
      <c r="AT318" s="222" t="s">
        <v>75</v>
      </c>
      <c r="AU318" s="222" t="s">
        <v>83</v>
      </c>
      <c r="AY318" s="221" t="s">
        <v>158</v>
      </c>
      <c r="BK318" s="223">
        <f>SUM(BK319:BK322)</f>
        <v>0</v>
      </c>
    </row>
    <row r="319" s="2" customFormat="1" ht="24.15" customHeight="1">
      <c r="A319" s="37"/>
      <c r="B319" s="38"/>
      <c r="C319" s="226" t="s">
        <v>692</v>
      </c>
      <c r="D319" s="226" t="s">
        <v>161</v>
      </c>
      <c r="E319" s="227" t="s">
        <v>890</v>
      </c>
      <c r="F319" s="228" t="s">
        <v>891</v>
      </c>
      <c r="G319" s="229" t="s">
        <v>776</v>
      </c>
      <c r="H319" s="230">
        <v>1</v>
      </c>
      <c r="I319" s="231"/>
      <c r="J319" s="232">
        <f>ROUND(I319*H319,2)</f>
        <v>0</v>
      </c>
      <c r="K319" s="233"/>
      <c r="L319" s="43"/>
      <c r="M319" s="234" t="s">
        <v>1</v>
      </c>
      <c r="N319" s="235" t="s">
        <v>41</v>
      </c>
      <c r="O319" s="90"/>
      <c r="P319" s="236">
        <f>O319*H319</f>
        <v>0</v>
      </c>
      <c r="Q319" s="236">
        <v>0.0020300000000000001</v>
      </c>
      <c r="R319" s="236">
        <f>Q319*H319</f>
        <v>0.0020300000000000001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236</v>
      </c>
      <c r="AT319" s="238" t="s">
        <v>161</v>
      </c>
      <c r="AU319" s="238" t="s">
        <v>85</v>
      </c>
      <c r="AY319" s="16" t="s">
        <v>158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83</v>
      </c>
      <c r="BK319" s="239">
        <f>ROUND(I319*H319,2)</f>
        <v>0</v>
      </c>
      <c r="BL319" s="16" t="s">
        <v>236</v>
      </c>
      <c r="BM319" s="238" t="s">
        <v>2185</v>
      </c>
    </row>
    <row r="320" s="2" customFormat="1">
      <c r="A320" s="37"/>
      <c r="B320" s="38"/>
      <c r="C320" s="39"/>
      <c r="D320" s="240" t="s">
        <v>167</v>
      </c>
      <c r="E320" s="39"/>
      <c r="F320" s="241" t="s">
        <v>891</v>
      </c>
      <c r="G320" s="39"/>
      <c r="H320" s="39"/>
      <c r="I320" s="242"/>
      <c r="J320" s="39"/>
      <c r="K320" s="39"/>
      <c r="L320" s="43"/>
      <c r="M320" s="243"/>
      <c r="N320" s="24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167</v>
      </c>
      <c r="AU320" s="16" t="s">
        <v>85</v>
      </c>
    </row>
    <row r="321" s="2" customFormat="1" ht="24.15" customHeight="1">
      <c r="A321" s="37"/>
      <c r="B321" s="38"/>
      <c r="C321" s="226" t="s">
        <v>698</v>
      </c>
      <c r="D321" s="226" t="s">
        <v>161</v>
      </c>
      <c r="E321" s="227" t="s">
        <v>893</v>
      </c>
      <c r="F321" s="228" t="s">
        <v>894</v>
      </c>
      <c r="G321" s="229" t="s">
        <v>192</v>
      </c>
      <c r="H321" s="230">
        <v>0.002</v>
      </c>
      <c r="I321" s="231"/>
      <c r="J321" s="232">
        <f>ROUND(I321*H321,2)</f>
        <v>0</v>
      </c>
      <c r="K321" s="233"/>
      <c r="L321" s="43"/>
      <c r="M321" s="234" t="s">
        <v>1</v>
      </c>
      <c r="N321" s="235" t="s">
        <v>41</v>
      </c>
      <c r="O321" s="90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8" t="s">
        <v>236</v>
      </c>
      <c r="AT321" s="238" t="s">
        <v>161</v>
      </c>
      <c r="AU321" s="238" t="s">
        <v>85</v>
      </c>
      <c r="AY321" s="16" t="s">
        <v>158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6" t="s">
        <v>83</v>
      </c>
      <c r="BK321" s="239">
        <f>ROUND(I321*H321,2)</f>
        <v>0</v>
      </c>
      <c r="BL321" s="16" t="s">
        <v>236</v>
      </c>
      <c r="BM321" s="238" t="s">
        <v>2186</v>
      </c>
    </row>
    <row r="322" s="2" customFormat="1">
      <c r="A322" s="37"/>
      <c r="B322" s="38"/>
      <c r="C322" s="39"/>
      <c r="D322" s="240" t="s">
        <v>167</v>
      </c>
      <c r="E322" s="39"/>
      <c r="F322" s="241" t="s">
        <v>894</v>
      </c>
      <c r="G322" s="39"/>
      <c r="H322" s="39"/>
      <c r="I322" s="242"/>
      <c r="J322" s="39"/>
      <c r="K322" s="39"/>
      <c r="L322" s="43"/>
      <c r="M322" s="243"/>
      <c r="N322" s="244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167</v>
      </c>
      <c r="AU322" s="16" t="s">
        <v>85</v>
      </c>
    </row>
    <row r="323" s="12" customFormat="1" ht="22.8" customHeight="1">
      <c r="A323" s="12"/>
      <c r="B323" s="210"/>
      <c r="C323" s="211"/>
      <c r="D323" s="212" t="s">
        <v>75</v>
      </c>
      <c r="E323" s="224" t="s">
        <v>2187</v>
      </c>
      <c r="F323" s="224" t="s">
        <v>2188</v>
      </c>
      <c r="G323" s="211"/>
      <c r="H323" s="211"/>
      <c r="I323" s="214"/>
      <c r="J323" s="225">
        <f>BK323</f>
        <v>0</v>
      </c>
      <c r="K323" s="211"/>
      <c r="L323" s="216"/>
      <c r="M323" s="217"/>
      <c r="N323" s="218"/>
      <c r="O323" s="218"/>
      <c r="P323" s="219">
        <f>SUM(P324:P355)</f>
        <v>0</v>
      </c>
      <c r="Q323" s="218"/>
      <c r="R323" s="219">
        <f>SUM(R324:R355)</f>
        <v>0.14207</v>
      </c>
      <c r="S323" s="218"/>
      <c r="T323" s="220">
        <f>SUM(T324:T355)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1" t="s">
        <v>85</v>
      </c>
      <c r="AT323" s="222" t="s">
        <v>75</v>
      </c>
      <c r="AU323" s="222" t="s">
        <v>83</v>
      </c>
      <c r="AY323" s="221" t="s">
        <v>158</v>
      </c>
      <c r="BK323" s="223">
        <f>SUM(BK324:BK355)</f>
        <v>0</v>
      </c>
    </row>
    <row r="324" s="2" customFormat="1" ht="16.5" customHeight="1">
      <c r="A324" s="37"/>
      <c r="B324" s="38"/>
      <c r="C324" s="226" t="s">
        <v>703</v>
      </c>
      <c r="D324" s="226" t="s">
        <v>161</v>
      </c>
      <c r="E324" s="227" t="s">
        <v>2189</v>
      </c>
      <c r="F324" s="228" t="s">
        <v>2190</v>
      </c>
      <c r="G324" s="229" t="s">
        <v>776</v>
      </c>
      <c r="H324" s="230">
        <v>2</v>
      </c>
      <c r="I324" s="231"/>
      <c r="J324" s="232">
        <f>ROUND(I324*H324,2)</f>
        <v>0</v>
      </c>
      <c r="K324" s="233"/>
      <c r="L324" s="43"/>
      <c r="M324" s="234" t="s">
        <v>1</v>
      </c>
      <c r="N324" s="235" t="s">
        <v>41</v>
      </c>
      <c r="O324" s="90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8" t="s">
        <v>236</v>
      </c>
      <c r="AT324" s="238" t="s">
        <v>161</v>
      </c>
      <c r="AU324" s="238" t="s">
        <v>85</v>
      </c>
      <c r="AY324" s="16" t="s">
        <v>158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6" t="s">
        <v>83</v>
      </c>
      <c r="BK324" s="239">
        <f>ROUND(I324*H324,2)</f>
        <v>0</v>
      </c>
      <c r="BL324" s="16" t="s">
        <v>236</v>
      </c>
      <c r="BM324" s="238" t="s">
        <v>2191</v>
      </c>
    </row>
    <row r="325" s="2" customFormat="1">
      <c r="A325" s="37"/>
      <c r="B325" s="38"/>
      <c r="C325" s="39"/>
      <c r="D325" s="240" t="s">
        <v>167</v>
      </c>
      <c r="E325" s="39"/>
      <c r="F325" s="241" t="s">
        <v>2190</v>
      </c>
      <c r="G325" s="39"/>
      <c r="H325" s="39"/>
      <c r="I325" s="242"/>
      <c r="J325" s="39"/>
      <c r="K325" s="39"/>
      <c r="L325" s="43"/>
      <c r="M325" s="243"/>
      <c r="N325" s="244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167</v>
      </c>
      <c r="AU325" s="16" t="s">
        <v>85</v>
      </c>
    </row>
    <row r="326" s="2" customFormat="1" ht="24.15" customHeight="1">
      <c r="A326" s="37"/>
      <c r="B326" s="38"/>
      <c r="C326" s="226" t="s">
        <v>711</v>
      </c>
      <c r="D326" s="226" t="s">
        <v>161</v>
      </c>
      <c r="E326" s="227" t="s">
        <v>2192</v>
      </c>
      <c r="F326" s="228" t="s">
        <v>2193</v>
      </c>
      <c r="G326" s="229" t="s">
        <v>776</v>
      </c>
      <c r="H326" s="230">
        <v>2</v>
      </c>
      <c r="I326" s="231"/>
      <c r="J326" s="232">
        <f>ROUND(I326*H326,2)</f>
        <v>0</v>
      </c>
      <c r="K326" s="233"/>
      <c r="L326" s="43"/>
      <c r="M326" s="234" t="s">
        <v>1</v>
      </c>
      <c r="N326" s="235" t="s">
        <v>41</v>
      </c>
      <c r="O326" s="90"/>
      <c r="P326" s="236">
        <f>O326*H326</f>
        <v>0</v>
      </c>
      <c r="Q326" s="236">
        <v>0.016969999999999999</v>
      </c>
      <c r="R326" s="236">
        <f>Q326*H326</f>
        <v>0.033939999999999998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236</v>
      </c>
      <c r="AT326" s="238" t="s">
        <v>161</v>
      </c>
      <c r="AU326" s="238" t="s">
        <v>85</v>
      </c>
      <c r="AY326" s="16" t="s">
        <v>158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83</v>
      </c>
      <c r="BK326" s="239">
        <f>ROUND(I326*H326,2)</f>
        <v>0</v>
      </c>
      <c r="BL326" s="16" t="s">
        <v>236</v>
      </c>
      <c r="BM326" s="238" t="s">
        <v>2194</v>
      </c>
    </row>
    <row r="327" s="2" customFormat="1">
      <c r="A327" s="37"/>
      <c r="B327" s="38"/>
      <c r="C327" s="39"/>
      <c r="D327" s="240" t="s">
        <v>167</v>
      </c>
      <c r="E327" s="39"/>
      <c r="F327" s="241" t="s">
        <v>2193</v>
      </c>
      <c r="G327" s="39"/>
      <c r="H327" s="39"/>
      <c r="I327" s="242"/>
      <c r="J327" s="39"/>
      <c r="K327" s="39"/>
      <c r="L327" s="43"/>
      <c r="M327" s="243"/>
      <c r="N327" s="244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167</v>
      </c>
      <c r="AU327" s="16" t="s">
        <v>85</v>
      </c>
    </row>
    <row r="328" s="2" customFormat="1" ht="16.5" customHeight="1">
      <c r="A328" s="37"/>
      <c r="B328" s="38"/>
      <c r="C328" s="226" t="s">
        <v>717</v>
      </c>
      <c r="D328" s="226" t="s">
        <v>161</v>
      </c>
      <c r="E328" s="227" t="s">
        <v>2195</v>
      </c>
      <c r="F328" s="228" t="s">
        <v>2196</v>
      </c>
      <c r="G328" s="229" t="s">
        <v>776</v>
      </c>
      <c r="H328" s="230">
        <v>1</v>
      </c>
      <c r="I328" s="231"/>
      <c r="J328" s="232">
        <f>ROUND(I328*H328,2)</f>
        <v>0</v>
      </c>
      <c r="K328" s="233"/>
      <c r="L328" s="43"/>
      <c r="M328" s="234" t="s">
        <v>1</v>
      </c>
      <c r="N328" s="235" t="s">
        <v>41</v>
      </c>
      <c r="O328" s="90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8" t="s">
        <v>236</v>
      </c>
      <c r="AT328" s="238" t="s">
        <v>161</v>
      </c>
      <c r="AU328" s="238" t="s">
        <v>85</v>
      </c>
      <c r="AY328" s="16" t="s">
        <v>158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6" t="s">
        <v>83</v>
      </c>
      <c r="BK328" s="239">
        <f>ROUND(I328*H328,2)</f>
        <v>0</v>
      </c>
      <c r="BL328" s="16" t="s">
        <v>236</v>
      </c>
      <c r="BM328" s="238" t="s">
        <v>2197</v>
      </c>
    </row>
    <row r="329" s="2" customFormat="1">
      <c r="A329" s="37"/>
      <c r="B329" s="38"/>
      <c r="C329" s="39"/>
      <c r="D329" s="240" t="s">
        <v>167</v>
      </c>
      <c r="E329" s="39"/>
      <c r="F329" s="241" t="s">
        <v>2196</v>
      </c>
      <c r="G329" s="39"/>
      <c r="H329" s="39"/>
      <c r="I329" s="242"/>
      <c r="J329" s="39"/>
      <c r="K329" s="39"/>
      <c r="L329" s="43"/>
      <c r="M329" s="243"/>
      <c r="N329" s="244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167</v>
      </c>
      <c r="AU329" s="16" t="s">
        <v>85</v>
      </c>
    </row>
    <row r="330" s="2" customFormat="1" ht="24.15" customHeight="1">
      <c r="A330" s="37"/>
      <c r="B330" s="38"/>
      <c r="C330" s="226" t="s">
        <v>722</v>
      </c>
      <c r="D330" s="226" t="s">
        <v>161</v>
      </c>
      <c r="E330" s="227" t="s">
        <v>2198</v>
      </c>
      <c r="F330" s="228" t="s">
        <v>2199</v>
      </c>
      <c r="G330" s="229" t="s">
        <v>776</v>
      </c>
      <c r="H330" s="230">
        <v>1</v>
      </c>
      <c r="I330" s="231"/>
      <c r="J330" s="232">
        <f>ROUND(I330*H330,2)</f>
        <v>0</v>
      </c>
      <c r="K330" s="233"/>
      <c r="L330" s="43"/>
      <c r="M330" s="234" t="s">
        <v>1</v>
      </c>
      <c r="N330" s="235" t="s">
        <v>41</v>
      </c>
      <c r="O330" s="90"/>
      <c r="P330" s="236">
        <f>O330*H330</f>
        <v>0</v>
      </c>
      <c r="Q330" s="236">
        <v>0.014970000000000001</v>
      </c>
      <c r="R330" s="236">
        <f>Q330*H330</f>
        <v>0.014970000000000001</v>
      </c>
      <c r="S330" s="236">
        <v>0</v>
      </c>
      <c r="T330" s="23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8" t="s">
        <v>236</v>
      </c>
      <c r="AT330" s="238" t="s">
        <v>161</v>
      </c>
      <c r="AU330" s="238" t="s">
        <v>85</v>
      </c>
      <c r="AY330" s="16" t="s">
        <v>158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6" t="s">
        <v>83</v>
      </c>
      <c r="BK330" s="239">
        <f>ROUND(I330*H330,2)</f>
        <v>0</v>
      </c>
      <c r="BL330" s="16" t="s">
        <v>236</v>
      </c>
      <c r="BM330" s="238" t="s">
        <v>2200</v>
      </c>
    </row>
    <row r="331" s="2" customFormat="1">
      <c r="A331" s="37"/>
      <c r="B331" s="38"/>
      <c r="C331" s="39"/>
      <c r="D331" s="240" t="s">
        <v>167</v>
      </c>
      <c r="E331" s="39"/>
      <c r="F331" s="241" t="s">
        <v>2199</v>
      </c>
      <c r="G331" s="39"/>
      <c r="H331" s="39"/>
      <c r="I331" s="242"/>
      <c r="J331" s="39"/>
      <c r="K331" s="39"/>
      <c r="L331" s="43"/>
      <c r="M331" s="243"/>
      <c r="N331" s="24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167</v>
      </c>
      <c r="AU331" s="16" t="s">
        <v>85</v>
      </c>
    </row>
    <row r="332" s="2" customFormat="1" ht="33" customHeight="1">
      <c r="A332" s="37"/>
      <c r="B332" s="38"/>
      <c r="C332" s="226" t="s">
        <v>726</v>
      </c>
      <c r="D332" s="226" t="s">
        <v>161</v>
      </c>
      <c r="E332" s="227" t="s">
        <v>2201</v>
      </c>
      <c r="F332" s="228" t="s">
        <v>2202</v>
      </c>
      <c r="G332" s="229" t="s">
        <v>776</v>
      </c>
      <c r="H332" s="230">
        <v>1</v>
      </c>
      <c r="I332" s="231"/>
      <c r="J332" s="232">
        <f>ROUND(I332*H332,2)</f>
        <v>0</v>
      </c>
      <c r="K332" s="233"/>
      <c r="L332" s="43"/>
      <c r="M332" s="234" t="s">
        <v>1</v>
      </c>
      <c r="N332" s="235" t="s">
        <v>41</v>
      </c>
      <c r="O332" s="90"/>
      <c r="P332" s="236">
        <f>O332*H332</f>
        <v>0</v>
      </c>
      <c r="Q332" s="236">
        <v>0.021409999999999998</v>
      </c>
      <c r="R332" s="236">
        <f>Q332*H332</f>
        <v>0.021409999999999998</v>
      </c>
      <c r="S332" s="236">
        <v>0</v>
      </c>
      <c r="T332" s="23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8" t="s">
        <v>236</v>
      </c>
      <c r="AT332" s="238" t="s">
        <v>161</v>
      </c>
      <c r="AU332" s="238" t="s">
        <v>85</v>
      </c>
      <c r="AY332" s="16" t="s">
        <v>158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6" t="s">
        <v>83</v>
      </c>
      <c r="BK332" s="239">
        <f>ROUND(I332*H332,2)</f>
        <v>0</v>
      </c>
      <c r="BL332" s="16" t="s">
        <v>236</v>
      </c>
      <c r="BM332" s="238" t="s">
        <v>2203</v>
      </c>
    </row>
    <row r="333" s="2" customFormat="1">
      <c r="A333" s="37"/>
      <c r="B333" s="38"/>
      <c r="C333" s="39"/>
      <c r="D333" s="240" t="s">
        <v>167</v>
      </c>
      <c r="E333" s="39"/>
      <c r="F333" s="241" t="s">
        <v>2202</v>
      </c>
      <c r="G333" s="39"/>
      <c r="H333" s="39"/>
      <c r="I333" s="242"/>
      <c r="J333" s="39"/>
      <c r="K333" s="39"/>
      <c r="L333" s="43"/>
      <c r="M333" s="243"/>
      <c r="N333" s="244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167</v>
      </c>
      <c r="AU333" s="16" t="s">
        <v>85</v>
      </c>
    </row>
    <row r="334" s="2" customFormat="1" ht="16.5" customHeight="1">
      <c r="A334" s="37"/>
      <c r="B334" s="38"/>
      <c r="C334" s="226" t="s">
        <v>732</v>
      </c>
      <c r="D334" s="226" t="s">
        <v>161</v>
      </c>
      <c r="E334" s="227" t="s">
        <v>2204</v>
      </c>
      <c r="F334" s="228" t="s">
        <v>2205</v>
      </c>
      <c r="G334" s="229" t="s">
        <v>776</v>
      </c>
      <c r="H334" s="230">
        <v>1</v>
      </c>
      <c r="I334" s="231"/>
      <c r="J334" s="232">
        <f>ROUND(I334*H334,2)</f>
        <v>0</v>
      </c>
      <c r="K334" s="233"/>
      <c r="L334" s="43"/>
      <c r="M334" s="234" t="s">
        <v>1</v>
      </c>
      <c r="N334" s="235" t="s">
        <v>41</v>
      </c>
      <c r="O334" s="90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8" t="s">
        <v>236</v>
      </c>
      <c r="AT334" s="238" t="s">
        <v>161</v>
      </c>
      <c r="AU334" s="238" t="s">
        <v>85</v>
      </c>
      <c r="AY334" s="16" t="s">
        <v>158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6" t="s">
        <v>83</v>
      </c>
      <c r="BK334" s="239">
        <f>ROUND(I334*H334,2)</f>
        <v>0</v>
      </c>
      <c r="BL334" s="16" t="s">
        <v>236</v>
      </c>
      <c r="BM334" s="238" t="s">
        <v>2206</v>
      </c>
    </row>
    <row r="335" s="2" customFormat="1">
      <c r="A335" s="37"/>
      <c r="B335" s="38"/>
      <c r="C335" s="39"/>
      <c r="D335" s="240" t="s">
        <v>167</v>
      </c>
      <c r="E335" s="39"/>
      <c r="F335" s="241" t="s">
        <v>2205</v>
      </c>
      <c r="G335" s="39"/>
      <c r="H335" s="39"/>
      <c r="I335" s="242"/>
      <c r="J335" s="39"/>
      <c r="K335" s="39"/>
      <c r="L335" s="43"/>
      <c r="M335" s="243"/>
      <c r="N335" s="244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167</v>
      </c>
      <c r="AU335" s="16" t="s">
        <v>85</v>
      </c>
    </row>
    <row r="336" s="2" customFormat="1" ht="24.15" customHeight="1">
      <c r="A336" s="37"/>
      <c r="B336" s="38"/>
      <c r="C336" s="226" t="s">
        <v>1052</v>
      </c>
      <c r="D336" s="226" t="s">
        <v>161</v>
      </c>
      <c r="E336" s="227" t="s">
        <v>2207</v>
      </c>
      <c r="F336" s="228" t="s">
        <v>2208</v>
      </c>
      <c r="G336" s="229" t="s">
        <v>776</v>
      </c>
      <c r="H336" s="230">
        <v>1</v>
      </c>
      <c r="I336" s="231"/>
      <c r="J336" s="232">
        <f>ROUND(I336*H336,2)</f>
        <v>0</v>
      </c>
      <c r="K336" s="233"/>
      <c r="L336" s="43"/>
      <c r="M336" s="234" t="s">
        <v>1</v>
      </c>
      <c r="N336" s="235" t="s">
        <v>41</v>
      </c>
      <c r="O336" s="90"/>
      <c r="P336" s="236">
        <f>O336*H336</f>
        <v>0</v>
      </c>
      <c r="Q336" s="236">
        <v>0.014749999999999999</v>
      </c>
      <c r="R336" s="236">
        <f>Q336*H336</f>
        <v>0.014749999999999999</v>
      </c>
      <c r="S336" s="236">
        <v>0</v>
      </c>
      <c r="T336" s="237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8" t="s">
        <v>236</v>
      </c>
      <c r="AT336" s="238" t="s">
        <v>161</v>
      </c>
      <c r="AU336" s="238" t="s">
        <v>85</v>
      </c>
      <c r="AY336" s="16" t="s">
        <v>158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6" t="s">
        <v>83</v>
      </c>
      <c r="BK336" s="239">
        <f>ROUND(I336*H336,2)</f>
        <v>0</v>
      </c>
      <c r="BL336" s="16" t="s">
        <v>236</v>
      </c>
      <c r="BM336" s="238" t="s">
        <v>2209</v>
      </c>
    </row>
    <row r="337" s="2" customFormat="1">
      <c r="A337" s="37"/>
      <c r="B337" s="38"/>
      <c r="C337" s="39"/>
      <c r="D337" s="240" t="s">
        <v>167</v>
      </c>
      <c r="E337" s="39"/>
      <c r="F337" s="241" t="s">
        <v>2208</v>
      </c>
      <c r="G337" s="39"/>
      <c r="H337" s="39"/>
      <c r="I337" s="242"/>
      <c r="J337" s="39"/>
      <c r="K337" s="39"/>
      <c r="L337" s="43"/>
      <c r="M337" s="243"/>
      <c r="N337" s="244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167</v>
      </c>
      <c r="AU337" s="16" t="s">
        <v>85</v>
      </c>
    </row>
    <row r="338" s="2" customFormat="1" ht="33" customHeight="1">
      <c r="A338" s="37"/>
      <c r="B338" s="38"/>
      <c r="C338" s="226" t="s">
        <v>1056</v>
      </c>
      <c r="D338" s="226" t="s">
        <v>161</v>
      </c>
      <c r="E338" s="227" t="s">
        <v>2210</v>
      </c>
      <c r="F338" s="228" t="s">
        <v>2211</v>
      </c>
      <c r="G338" s="229" t="s">
        <v>192</v>
      </c>
      <c r="H338" s="230">
        <v>0.127</v>
      </c>
      <c r="I338" s="231"/>
      <c r="J338" s="232">
        <f>ROUND(I338*H338,2)</f>
        <v>0</v>
      </c>
      <c r="K338" s="233"/>
      <c r="L338" s="43"/>
      <c r="M338" s="234" t="s">
        <v>1</v>
      </c>
      <c r="N338" s="235" t="s">
        <v>41</v>
      </c>
      <c r="O338" s="90"/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8" t="s">
        <v>236</v>
      </c>
      <c r="AT338" s="238" t="s">
        <v>161</v>
      </c>
      <c r="AU338" s="238" t="s">
        <v>85</v>
      </c>
      <c r="AY338" s="16" t="s">
        <v>158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6" t="s">
        <v>83</v>
      </c>
      <c r="BK338" s="239">
        <f>ROUND(I338*H338,2)</f>
        <v>0</v>
      </c>
      <c r="BL338" s="16" t="s">
        <v>236</v>
      </c>
      <c r="BM338" s="238" t="s">
        <v>2212</v>
      </c>
    </row>
    <row r="339" s="2" customFormat="1">
      <c r="A339" s="37"/>
      <c r="B339" s="38"/>
      <c r="C339" s="39"/>
      <c r="D339" s="240" t="s">
        <v>167</v>
      </c>
      <c r="E339" s="39"/>
      <c r="F339" s="241" t="s">
        <v>2211</v>
      </c>
      <c r="G339" s="39"/>
      <c r="H339" s="39"/>
      <c r="I339" s="242"/>
      <c r="J339" s="39"/>
      <c r="K339" s="39"/>
      <c r="L339" s="43"/>
      <c r="M339" s="243"/>
      <c r="N339" s="244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167</v>
      </c>
      <c r="AU339" s="16" t="s">
        <v>85</v>
      </c>
    </row>
    <row r="340" s="2" customFormat="1" ht="16.5" customHeight="1">
      <c r="A340" s="37"/>
      <c r="B340" s="38"/>
      <c r="C340" s="226" t="s">
        <v>1060</v>
      </c>
      <c r="D340" s="226" t="s">
        <v>161</v>
      </c>
      <c r="E340" s="227" t="s">
        <v>2213</v>
      </c>
      <c r="F340" s="228" t="s">
        <v>2214</v>
      </c>
      <c r="G340" s="229" t="s">
        <v>776</v>
      </c>
      <c r="H340" s="230">
        <v>3</v>
      </c>
      <c r="I340" s="231"/>
      <c r="J340" s="232">
        <f>ROUND(I340*H340,2)</f>
        <v>0</v>
      </c>
      <c r="K340" s="233"/>
      <c r="L340" s="43"/>
      <c r="M340" s="234" t="s">
        <v>1</v>
      </c>
      <c r="N340" s="235" t="s">
        <v>41</v>
      </c>
      <c r="O340" s="90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8" t="s">
        <v>236</v>
      </c>
      <c r="AT340" s="238" t="s">
        <v>161</v>
      </c>
      <c r="AU340" s="238" t="s">
        <v>85</v>
      </c>
      <c r="AY340" s="16" t="s">
        <v>158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6" t="s">
        <v>83</v>
      </c>
      <c r="BK340" s="239">
        <f>ROUND(I340*H340,2)</f>
        <v>0</v>
      </c>
      <c r="BL340" s="16" t="s">
        <v>236</v>
      </c>
      <c r="BM340" s="238" t="s">
        <v>2215</v>
      </c>
    </row>
    <row r="341" s="2" customFormat="1">
      <c r="A341" s="37"/>
      <c r="B341" s="38"/>
      <c r="C341" s="39"/>
      <c r="D341" s="240" t="s">
        <v>167</v>
      </c>
      <c r="E341" s="39"/>
      <c r="F341" s="241" t="s">
        <v>2214</v>
      </c>
      <c r="G341" s="39"/>
      <c r="H341" s="39"/>
      <c r="I341" s="242"/>
      <c r="J341" s="39"/>
      <c r="K341" s="39"/>
      <c r="L341" s="43"/>
      <c r="M341" s="243"/>
      <c r="N341" s="24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167</v>
      </c>
      <c r="AU341" s="16" t="s">
        <v>85</v>
      </c>
    </row>
    <row r="342" s="2" customFormat="1" ht="24.15" customHeight="1">
      <c r="A342" s="37"/>
      <c r="B342" s="38"/>
      <c r="C342" s="226" t="s">
        <v>1064</v>
      </c>
      <c r="D342" s="226" t="s">
        <v>161</v>
      </c>
      <c r="E342" s="227" t="s">
        <v>2216</v>
      </c>
      <c r="F342" s="228" t="s">
        <v>2217</v>
      </c>
      <c r="G342" s="229" t="s">
        <v>776</v>
      </c>
      <c r="H342" s="230">
        <v>1</v>
      </c>
      <c r="I342" s="231"/>
      <c r="J342" s="232">
        <f>ROUND(I342*H342,2)</f>
        <v>0</v>
      </c>
      <c r="K342" s="233"/>
      <c r="L342" s="43"/>
      <c r="M342" s="234" t="s">
        <v>1</v>
      </c>
      <c r="N342" s="235" t="s">
        <v>41</v>
      </c>
      <c r="O342" s="90"/>
      <c r="P342" s="236">
        <f>O342*H342</f>
        <v>0</v>
      </c>
      <c r="Q342" s="236">
        <v>0.0019599999999999999</v>
      </c>
      <c r="R342" s="236">
        <f>Q342*H342</f>
        <v>0.0019599999999999999</v>
      </c>
      <c r="S342" s="236">
        <v>0</v>
      </c>
      <c r="T342" s="23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8" t="s">
        <v>236</v>
      </c>
      <c r="AT342" s="238" t="s">
        <v>161</v>
      </c>
      <c r="AU342" s="238" t="s">
        <v>85</v>
      </c>
      <c r="AY342" s="16" t="s">
        <v>158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6" t="s">
        <v>83</v>
      </c>
      <c r="BK342" s="239">
        <f>ROUND(I342*H342,2)</f>
        <v>0</v>
      </c>
      <c r="BL342" s="16" t="s">
        <v>236</v>
      </c>
      <c r="BM342" s="238" t="s">
        <v>2218</v>
      </c>
    </row>
    <row r="343" s="2" customFormat="1">
      <c r="A343" s="37"/>
      <c r="B343" s="38"/>
      <c r="C343" s="39"/>
      <c r="D343" s="240" t="s">
        <v>167</v>
      </c>
      <c r="E343" s="39"/>
      <c r="F343" s="241" t="s">
        <v>2217</v>
      </c>
      <c r="G343" s="39"/>
      <c r="H343" s="39"/>
      <c r="I343" s="242"/>
      <c r="J343" s="39"/>
      <c r="K343" s="39"/>
      <c r="L343" s="43"/>
      <c r="M343" s="243"/>
      <c r="N343" s="244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167</v>
      </c>
      <c r="AU343" s="16" t="s">
        <v>85</v>
      </c>
    </row>
    <row r="344" s="2" customFormat="1" ht="21.75" customHeight="1">
      <c r="A344" s="37"/>
      <c r="B344" s="38"/>
      <c r="C344" s="226" t="s">
        <v>1068</v>
      </c>
      <c r="D344" s="226" t="s">
        <v>161</v>
      </c>
      <c r="E344" s="227" t="s">
        <v>2219</v>
      </c>
      <c r="F344" s="228" t="s">
        <v>2220</v>
      </c>
      <c r="G344" s="229" t="s">
        <v>776</v>
      </c>
      <c r="H344" s="230">
        <v>1</v>
      </c>
      <c r="I344" s="231"/>
      <c r="J344" s="232">
        <f>ROUND(I344*H344,2)</f>
        <v>0</v>
      </c>
      <c r="K344" s="233"/>
      <c r="L344" s="43"/>
      <c r="M344" s="234" t="s">
        <v>1</v>
      </c>
      <c r="N344" s="235" t="s">
        <v>41</v>
      </c>
      <c r="O344" s="90"/>
      <c r="P344" s="236">
        <f>O344*H344</f>
        <v>0</v>
      </c>
      <c r="Q344" s="236">
        <v>0.0018</v>
      </c>
      <c r="R344" s="236">
        <f>Q344*H344</f>
        <v>0.0018</v>
      </c>
      <c r="S344" s="236">
        <v>0</v>
      </c>
      <c r="T344" s="23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8" t="s">
        <v>236</v>
      </c>
      <c r="AT344" s="238" t="s">
        <v>161</v>
      </c>
      <c r="AU344" s="238" t="s">
        <v>85</v>
      </c>
      <c r="AY344" s="16" t="s">
        <v>158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6" t="s">
        <v>83</v>
      </c>
      <c r="BK344" s="239">
        <f>ROUND(I344*H344,2)</f>
        <v>0</v>
      </c>
      <c r="BL344" s="16" t="s">
        <v>236</v>
      </c>
      <c r="BM344" s="238" t="s">
        <v>2221</v>
      </c>
    </row>
    <row r="345" s="2" customFormat="1">
      <c r="A345" s="37"/>
      <c r="B345" s="38"/>
      <c r="C345" s="39"/>
      <c r="D345" s="240" t="s">
        <v>167</v>
      </c>
      <c r="E345" s="39"/>
      <c r="F345" s="241" t="s">
        <v>2220</v>
      </c>
      <c r="G345" s="39"/>
      <c r="H345" s="39"/>
      <c r="I345" s="242"/>
      <c r="J345" s="39"/>
      <c r="K345" s="39"/>
      <c r="L345" s="43"/>
      <c r="M345" s="243"/>
      <c r="N345" s="244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167</v>
      </c>
      <c r="AU345" s="16" t="s">
        <v>85</v>
      </c>
    </row>
    <row r="346" s="2" customFormat="1" ht="16.5" customHeight="1">
      <c r="A346" s="37"/>
      <c r="B346" s="38"/>
      <c r="C346" s="226" t="s">
        <v>1072</v>
      </c>
      <c r="D346" s="226" t="s">
        <v>161</v>
      </c>
      <c r="E346" s="227" t="s">
        <v>2222</v>
      </c>
      <c r="F346" s="228" t="s">
        <v>2223</v>
      </c>
      <c r="G346" s="229" t="s">
        <v>776</v>
      </c>
      <c r="H346" s="230">
        <v>1</v>
      </c>
      <c r="I346" s="231"/>
      <c r="J346" s="232">
        <f>ROUND(I346*H346,2)</f>
        <v>0</v>
      </c>
      <c r="K346" s="233"/>
      <c r="L346" s="43"/>
      <c r="M346" s="234" t="s">
        <v>1</v>
      </c>
      <c r="N346" s="235" t="s">
        <v>41</v>
      </c>
      <c r="O346" s="90"/>
      <c r="P346" s="236">
        <f>O346*H346</f>
        <v>0</v>
      </c>
      <c r="Q346" s="236">
        <v>0.0018400000000000001</v>
      </c>
      <c r="R346" s="236">
        <f>Q346*H346</f>
        <v>0.0018400000000000001</v>
      </c>
      <c r="S346" s="236">
        <v>0</v>
      </c>
      <c r="T346" s="23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8" t="s">
        <v>236</v>
      </c>
      <c r="AT346" s="238" t="s">
        <v>161</v>
      </c>
      <c r="AU346" s="238" t="s">
        <v>85</v>
      </c>
      <c r="AY346" s="16" t="s">
        <v>158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6" t="s">
        <v>83</v>
      </c>
      <c r="BK346" s="239">
        <f>ROUND(I346*H346,2)</f>
        <v>0</v>
      </c>
      <c r="BL346" s="16" t="s">
        <v>236</v>
      </c>
      <c r="BM346" s="238" t="s">
        <v>2224</v>
      </c>
    </row>
    <row r="347" s="2" customFormat="1">
      <c r="A347" s="37"/>
      <c r="B347" s="38"/>
      <c r="C347" s="39"/>
      <c r="D347" s="240" t="s">
        <v>167</v>
      </c>
      <c r="E347" s="39"/>
      <c r="F347" s="241" t="s">
        <v>2223</v>
      </c>
      <c r="G347" s="39"/>
      <c r="H347" s="39"/>
      <c r="I347" s="242"/>
      <c r="J347" s="39"/>
      <c r="K347" s="39"/>
      <c r="L347" s="43"/>
      <c r="M347" s="243"/>
      <c r="N347" s="244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167</v>
      </c>
      <c r="AU347" s="16" t="s">
        <v>85</v>
      </c>
    </row>
    <row r="348" s="2" customFormat="1" ht="16.5" customHeight="1">
      <c r="A348" s="37"/>
      <c r="B348" s="38"/>
      <c r="C348" s="257" t="s">
        <v>1076</v>
      </c>
      <c r="D348" s="257" t="s">
        <v>249</v>
      </c>
      <c r="E348" s="258" t="s">
        <v>2225</v>
      </c>
      <c r="F348" s="259" t="s">
        <v>2226</v>
      </c>
      <c r="G348" s="260" t="s">
        <v>362</v>
      </c>
      <c r="H348" s="261">
        <v>1</v>
      </c>
      <c r="I348" s="262"/>
      <c r="J348" s="263">
        <f>ROUND(I348*H348,2)</f>
        <v>0</v>
      </c>
      <c r="K348" s="264"/>
      <c r="L348" s="265"/>
      <c r="M348" s="266" t="s">
        <v>1</v>
      </c>
      <c r="N348" s="267" t="s">
        <v>41</v>
      </c>
      <c r="O348" s="90"/>
      <c r="P348" s="236">
        <f>O348*H348</f>
        <v>0</v>
      </c>
      <c r="Q348" s="236">
        <v>0.050000000000000003</v>
      </c>
      <c r="R348" s="236">
        <f>Q348*H348</f>
        <v>0.050000000000000003</v>
      </c>
      <c r="S348" s="236">
        <v>0</v>
      </c>
      <c r="T348" s="23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8" t="s">
        <v>252</v>
      </c>
      <c r="AT348" s="238" t="s">
        <v>249</v>
      </c>
      <c r="AU348" s="238" t="s">
        <v>85</v>
      </c>
      <c r="AY348" s="16" t="s">
        <v>158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6" t="s">
        <v>83</v>
      </c>
      <c r="BK348" s="239">
        <f>ROUND(I348*H348,2)</f>
        <v>0</v>
      </c>
      <c r="BL348" s="16" t="s">
        <v>236</v>
      </c>
      <c r="BM348" s="238" t="s">
        <v>2227</v>
      </c>
    </row>
    <row r="349" s="2" customFormat="1">
      <c r="A349" s="37"/>
      <c r="B349" s="38"/>
      <c r="C349" s="39"/>
      <c r="D349" s="240" t="s">
        <v>167</v>
      </c>
      <c r="E349" s="39"/>
      <c r="F349" s="241" t="s">
        <v>2226</v>
      </c>
      <c r="G349" s="39"/>
      <c r="H349" s="39"/>
      <c r="I349" s="242"/>
      <c r="J349" s="39"/>
      <c r="K349" s="39"/>
      <c r="L349" s="43"/>
      <c r="M349" s="243"/>
      <c r="N349" s="244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167</v>
      </c>
      <c r="AU349" s="16" t="s">
        <v>85</v>
      </c>
    </row>
    <row r="350" s="2" customFormat="1" ht="16.5" customHeight="1">
      <c r="A350" s="37"/>
      <c r="B350" s="38"/>
      <c r="C350" s="257" t="s">
        <v>1082</v>
      </c>
      <c r="D350" s="257" t="s">
        <v>249</v>
      </c>
      <c r="E350" s="258" t="s">
        <v>2228</v>
      </c>
      <c r="F350" s="259" t="s">
        <v>2229</v>
      </c>
      <c r="G350" s="260" t="s">
        <v>362</v>
      </c>
      <c r="H350" s="261">
        <v>1</v>
      </c>
      <c r="I350" s="262"/>
      <c r="J350" s="263">
        <f>ROUND(I350*H350,2)</f>
        <v>0</v>
      </c>
      <c r="K350" s="264"/>
      <c r="L350" s="265"/>
      <c r="M350" s="266" t="s">
        <v>1</v>
      </c>
      <c r="N350" s="267" t="s">
        <v>41</v>
      </c>
      <c r="O350" s="90"/>
      <c r="P350" s="236">
        <f>O350*H350</f>
        <v>0</v>
      </c>
      <c r="Q350" s="236">
        <v>0.00069999999999999999</v>
      </c>
      <c r="R350" s="236">
        <f>Q350*H350</f>
        <v>0.00069999999999999999</v>
      </c>
      <c r="S350" s="236">
        <v>0</v>
      </c>
      <c r="T350" s="23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8" t="s">
        <v>252</v>
      </c>
      <c r="AT350" s="238" t="s">
        <v>249</v>
      </c>
      <c r="AU350" s="238" t="s">
        <v>85</v>
      </c>
      <c r="AY350" s="16" t="s">
        <v>158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6" t="s">
        <v>83</v>
      </c>
      <c r="BK350" s="239">
        <f>ROUND(I350*H350,2)</f>
        <v>0</v>
      </c>
      <c r="BL350" s="16" t="s">
        <v>236</v>
      </c>
      <c r="BM350" s="238" t="s">
        <v>2230</v>
      </c>
    </row>
    <row r="351" s="2" customFormat="1">
      <c r="A351" s="37"/>
      <c r="B351" s="38"/>
      <c r="C351" s="39"/>
      <c r="D351" s="240" t="s">
        <v>167</v>
      </c>
      <c r="E351" s="39"/>
      <c r="F351" s="241" t="s">
        <v>2229</v>
      </c>
      <c r="G351" s="39"/>
      <c r="H351" s="39"/>
      <c r="I351" s="242"/>
      <c r="J351" s="39"/>
      <c r="K351" s="39"/>
      <c r="L351" s="43"/>
      <c r="M351" s="243"/>
      <c r="N351" s="244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167</v>
      </c>
      <c r="AU351" s="16" t="s">
        <v>85</v>
      </c>
    </row>
    <row r="352" s="2" customFormat="1" ht="16.5" customHeight="1">
      <c r="A352" s="37"/>
      <c r="B352" s="38"/>
      <c r="C352" s="257" t="s">
        <v>1086</v>
      </c>
      <c r="D352" s="257" t="s">
        <v>249</v>
      </c>
      <c r="E352" s="258" t="s">
        <v>2231</v>
      </c>
      <c r="F352" s="259" t="s">
        <v>2232</v>
      </c>
      <c r="G352" s="260" t="s">
        <v>362</v>
      </c>
      <c r="H352" s="261">
        <v>1</v>
      </c>
      <c r="I352" s="262"/>
      <c r="J352" s="263">
        <f>ROUND(I352*H352,2)</f>
        <v>0</v>
      </c>
      <c r="K352" s="264"/>
      <c r="L352" s="265"/>
      <c r="M352" s="266" t="s">
        <v>1</v>
      </c>
      <c r="N352" s="267" t="s">
        <v>41</v>
      </c>
      <c r="O352" s="90"/>
      <c r="P352" s="236">
        <f>O352*H352</f>
        <v>0</v>
      </c>
      <c r="Q352" s="236">
        <v>0.00069999999999999999</v>
      </c>
      <c r="R352" s="236">
        <f>Q352*H352</f>
        <v>0.00069999999999999999</v>
      </c>
      <c r="S352" s="236">
        <v>0</v>
      </c>
      <c r="T352" s="23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8" t="s">
        <v>252</v>
      </c>
      <c r="AT352" s="238" t="s">
        <v>249</v>
      </c>
      <c r="AU352" s="238" t="s">
        <v>85</v>
      </c>
      <c r="AY352" s="16" t="s">
        <v>158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6" t="s">
        <v>83</v>
      </c>
      <c r="BK352" s="239">
        <f>ROUND(I352*H352,2)</f>
        <v>0</v>
      </c>
      <c r="BL352" s="16" t="s">
        <v>236</v>
      </c>
      <c r="BM352" s="238" t="s">
        <v>2233</v>
      </c>
    </row>
    <row r="353" s="2" customFormat="1">
      <c r="A353" s="37"/>
      <c r="B353" s="38"/>
      <c r="C353" s="39"/>
      <c r="D353" s="240" t="s">
        <v>167</v>
      </c>
      <c r="E353" s="39"/>
      <c r="F353" s="241" t="s">
        <v>2232</v>
      </c>
      <c r="G353" s="39"/>
      <c r="H353" s="39"/>
      <c r="I353" s="242"/>
      <c r="J353" s="39"/>
      <c r="K353" s="39"/>
      <c r="L353" s="43"/>
      <c r="M353" s="243"/>
      <c r="N353" s="244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167</v>
      </c>
      <c r="AU353" s="16" t="s">
        <v>85</v>
      </c>
    </row>
    <row r="354" s="2" customFormat="1" ht="24.15" customHeight="1">
      <c r="A354" s="37"/>
      <c r="B354" s="38"/>
      <c r="C354" s="226" t="s">
        <v>1090</v>
      </c>
      <c r="D354" s="226" t="s">
        <v>161</v>
      </c>
      <c r="E354" s="227" t="s">
        <v>2234</v>
      </c>
      <c r="F354" s="228" t="s">
        <v>2235</v>
      </c>
      <c r="G354" s="229" t="s">
        <v>192</v>
      </c>
      <c r="H354" s="230">
        <v>0.14199999999999999</v>
      </c>
      <c r="I354" s="231"/>
      <c r="J354" s="232">
        <f>ROUND(I354*H354,2)</f>
        <v>0</v>
      </c>
      <c r="K354" s="233"/>
      <c r="L354" s="43"/>
      <c r="M354" s="234" t="s">
        <v>1</v>
      </c>
      <c r="N354" s="235" t="s">
        <v>41</v>
      </c>
      <c r="O354" s="90"/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8" t="s">
        <v>236</v>
      </c>
      <c r="AT354" s="238" t="s">
        <v>161</v>
      </c>
      <c r="AU354" s="238" t="s">
        <v>85</v>
      </c>
      <c r="AY354" s="16" t="s">
        <v>158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6" t="s">
        <v>83</v>
      </c>
      <c r="BK354" s="239">
        <f>ROUND(I354*H354,2)</f>
        <v>0</v>
      </c>
      <c r="BL354" s="16" t="s">
        <v>236</v>
      </c>
      <c r="BM354" s="238" t="s">
        <v>2236</v>
      </c>
    </row>
    <row r="355" s="2" customFormat="1">
      <c r="A355" s="37"/>
      <c r="B355" s="38"/>
      <c r="C355" s="39"/>
      <c r="D355" s="240" t="s">
        <v>167</v>
      </c>
      <c r="E355" s="39"/>
      <c r="F355" s="241" t="s">
        <v>2235</v>
      </c>
      <c r="G355" s="39"/>
      <c r="H355" s="39"/>
      <c r="I355" s="242"/>
      <c r="J355" s="39"/>
      <c r="K355" s="39"/>
      <c r="L355" s="43"/>
      <c r="M355" s="243"/>
      <c r="N355" s="244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167</v>
      </c>
      <c r="AU355" s="16" t="s">
        <v>85</v>
      </c>
    </row>
    <row r="356" s="12" customFormat="1" ht="22.8" customHeight="1">
      <c r="A356" s="12"/>
      <c r="B356" s="210"/>
      <c r="C356" s="211"/>
      <c r="D356" s="212" t="s">
        <v>75</v>
      </c>
      <c r="E356" s="224" t="s">
        <v>2237</v>
      </c>
      <c r="F356" s="224" t="s">
        <v>2238</v>
      </c>
      <c r="G356" s="211"/>
      <c r="H356" s="211"/>
      <c r="I356" s="214"/>
      <c r="J356" s="225">
        <f>BK356</f>
        <v>0</v>
      </c>
      <c r="K356" s="211"/>
      <c r="L356" s="216"/>
      <c r="M356" s="217"/>
      <c r="N356" s="218"/>
      <c r="O356" s="218"/>
      <c r="P356" s="219">
        <f>SUM(P357:P360)</f>
        <v>0</v>
      </c>
      <c r="Q356" s="218"/>
      <c r="R356" s="219">
        <f>SUM(R357:R360)</f>
        <v>0.0184</v>
      </c>
      <c r="S356" s="218"/>
      <c r="T356" s="220">
        <f>SUM(T357:T360)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1" t="s">
        <v>85</v>
      </c>
      <c r="AT356" s="222" t="s">
        <v>75</v>
      </c>
      <c r="AU356" s="222" t="s">
        <v>83</v>
      </c>
      <c r="AY356" s="221" t="s">
        <v>158</v>
      </c>
      <c r="BK356" s="223">
        <f>SUM(BK357:BK360)</f>
        <v>0</v>
      </c>
    </row>
    <row r="357" s="2" customFormat="1" ht="33" customHeight="1">
      <c r="A357" s="37"/>
      <c r="B357" s="38"/>
      <c r="C357" s="226" t="s">
        <v>1094</v>
      </c>
      <c r="D357" s="226" t="s">
        <v>161</v>
      </c>
      <c r="E357" s="227" t="s">
        <v>2239</v>
      </c>
      <c r="F357" s="228" t="s">
        <v>2240</v>
      </c>
      <c r="G357" s="229" t="s">
        <v>776</v>
      </c>
      <c r="H357" s="230">
        <v>2</v>
      </c>
      <c r="I357" s="231"/>
      <c r="J357" s="232">
        <f>ROUND(I357*H357,2)</f>
        <v>0</v>
      </c>
      <c r="K357" s="233"/>
      <c r="L357" s="43"/>
      <c r="M357" s="234" t="s">
        <v>1</v>
      </c>
      <c r="N357" s="235" t="s">
        <v>41</v>
      </c>
      <c r="O357" s="90"/>
      <c r="P357" s="236">
        <f>O357*H357</f>
        <v>0</v>
      </c>
      <c r="Q357" s="236">
        <v>0.0091999999999999998</v>
      </c>
      <c r="R357" s="236">
        <f>Q357*H357</f>
        <v>0.0184</v>
      </c>
      <c r="S357" s="236">
        <v>0</v>
      </c>
      <c r="T357" s="23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8" t="s">
        <v>236</v>
      </c>
      <c r="AT357" s="238" t="s">
        <v>161</v>
      </c>
      <c r="AU357" s="238" t="s">
        <v>85</v>
      </c>
      <c r="AY357" s="16" t="s">
        <v>158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6" t="s">
        <v>83</v>
      </c>
      <c r="BK357" s="239">
        <f>ROUND(I357*H357,2)</f>
        <v>0</v>
      </c>
      <c r="BL357" s="16" t="s">
        <v>236</v>
      </c>
      <c r="BM357" s="238" t="s">
        <v>2241</v>
      </c>
    </row>
    <row r="358" s="2" customFormat="1">
      <c r="A358" s="37"/>
      <c r="B358" s="38"/>
      <c r="C358" s="39"/>
      <c r="D358" s="240" t="s">
        <v>167</v>
      </c>
      <c r="E358" s="39"/>
      <c r="F358" s="241" t="s">
        <v>2240</v>
      </c>
      <c r="G358" s="39"/>
      <c r="H358" s="39"/>
      <c r="I358" s="242"/>
      <c r="J358" s="39"/>
      <c r="K358" s="39"/>
      <c r="L358" s="43"/>
      <c r="M358" s="243"/>
      <c r="N358" s="244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167</v>
      </c>
      <c r="AU358" s="16" t="s">
        <v>85</v>
      </c>
    </row>
    <row r="359" s="2" customFormat="1" ht="24.15" customHeight="1">
      <c r="A359" s="37"/>
      <c r="B359" s="38"/>
      <c r="C359" s="226" t="s">
        <v>1098</v>
      </c>
      <c r="D359" s="226" t="s">
        <v>161</v>
      </c>
      <c r="E359" s="227" t="s">
        <v>2242</v>
      </c>
      <c r="F359" s="228" t="s">
        <v>2243</v>
      </c>
      <c r="G359" s="229" t="s">
        <v>192</v>
      </c>
      <c r="H359" s="230">
        <v>0.017999999999999999</v>
      </c>
      <c r="I359" s="231"/>
      <c r="J359" s="232">
        <f>ROUND(I359*H359,2)</f>
        <v>0</v>
      </c>
      <c r="K359" s="233"/>
      <c r="L359" s="43"/>
      <c r="M359" s="234" t="s">
        <v>1</v>
      </c>
      <c r="N359" s="235" t="s">
        <v>41</v>
      </c>
      <c r="O359" s="90"/>
      <c r="P359" s="236">
        <f>O359*H359</f>
        <v>0</v>
      </c>
      <c r="Q359" s="236">
        <v>0</v>
      </c>
      <c r="R359" s="236">
        <f>Q359*H359</f>
        <v>0</v>
      </c>
      <c r="S359" s="236">
        <v>0</v>
      </c>
      <c r="T359" s="23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8" t="s">
        <v>236</v>
      </c>
      <c r="AT359" s="238" t="s">
        <v>161</v>
      </c>
      <c r="AU359" s="238" t="s">
        <v>85</v>
      </c>
      <c r="AY359" s="16" t="s">
        <v>158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6" t="s">
        <v>83</v>
      </c>
      <c r="BK359" s="239">
        <f>ROUND(I359*H359,2)</f>
        <v>0</v>
      </c>
      <c r="BL359" s="16" t="s">
        <v>236</v>
      </c>
      <c r="BM359" s="238" t="s">
        <v>2244</v>
      </c>
    </row>
    <row r="360" s="2" customFormat="1">
      <c r="A360" s="37"/>
      <c r="B360" s="38"/>
      <c r="C360" s="39"/>
      <c r="D360" s="240" t="s">
        <v>167</v>
      </c>
      <c r="E360" s="39"/>
      <c r="F360" s="241" t="s">
        <v>2243</v>
      </c>
      <c r="G360" s="39"/>
      <c r="H360" s="39"/>
      <c r="I360" s="242"/>
      <c r="J360" s="39"/>
      <c r="K360" s="39"/>
      <c r="L360" s="43"/>
      <c r="M360" s="243"/>
      <c r="N360" s="24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167</v>
      </c>
      <c r="AU360" s="16" t="s">
        <v>85</v>
      </c>
    </row>
    <row r="361" s="12" customFormat="1" ht="22.8" customHeight="1">
      <c r="A361" s="12"/>
      <c r="B361" s="210"/>
      <c r="C361" s="211"/>
      <c r="D361" s="212" t="s">
        <v>75</v>
      </c>
      <c r="E361" s="224" t="s">
        <v>896</v>
      </c>
      <c r="F361" s="224" t="s">
        <v>897</v>
      </c>
      <c r="G361" s="211"/>
      <c r="H361" s="211"/>
      <c r="I361" s="214"/>
      <c r="J361" s="225">
        <f>BK361</f>
        <v>0</v>
      </c>
      <c r="K361" s="211"/>
      <c r="L361" s="216"/>
      <c r="M361" s="217"/>
      <c r="N361" s="218"/>
      <c r="O361" s="218"/>
      <c r="P361" s="219">
        <f>SUM(P362:P375)</f>
        <v>0</v>
      </c>
      <c r="Q361" s="218"/>
      <c r="R361" s="219">
        <f>SUM(R362:R375)</f>
        <v>0.087400000000000005</v>
      </c>
      <c r="S361" s="218"/>
      <c r="T361" s="220">
        <f>SUM(T362:T375)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21" t="s">
        <v>85</v>
      </c>
      <c r="AT361" s="222" t="s">
        <v>75</v>
      </c>
      <c r="AU361" s="222" t="s">
        <v>83</v>
      </c>
      <c r="AY361" s="221" t="s">
        <v>158</v>
      </c>
      <c r="BK361" s="223">
        <f>SUM(BK362:BK375)</f>
        <v>0</v>
      </c>
    </row>
    <row r="362" s="2" customFormat="1" ht="24.15" customHeight="1">
      <c r="A362" s="37"/>
      <c r="B362" s="38"/>
      <c r="C362" s="226" t="s">
        <v>1102</v>
      </c>
      <c r="D362" s="226" t="s">
        <v>161</v>
      </c>
      <c r="E362" s="227" t="s">
        <v>898</v>
      </c>
      <c r="F362" s="228" t="s">
        <v>899</v>
      </c>
      <c r="G362" s="229" t="s">
        <v>776</v>
      </c>
      <c r="H362" s="230">
        <v>2</v>
      </c>
      <c r="I362" s="231"/>
      <c r="J362" s="232">
        <f>ROUND(I362*H362,2)</f>
        <v>0</v>
      </c>
      <c r="K362" s="233"/>
      <c r="L362" s="43"/>
      <c r="M362" s="234" t="s">
        <v>1</v>
      </c>
      <c r="N362" s="235" t="s">
        <v>41</v>
      </c>
      <c r="O362" s="90"/>
      <c r="P362" s="236">
        <f>O362*H362</f>
        <v>0</v>
      </c>
      <c r="Q362" s="236">
        <v>0.0026099999999999999</v>
      </c>
      <c r="R362" s="236">
        <f>Q362*H362</f>
        <v>0.0052199999999999998</v>
      </c>
      <c r="S362" s="236">
        <v>0</v>
      </c>
      <c r="T362" s="23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8" t="s">
        <v>236</v>
      </c>
      <c r="AT362" s="238" t="s">
        <v>161</v>
      </c>
      <c r="AU362" s="238" t="s">
        <v>85</v>
      </c>
      <c r="AY362" s="16" t="s">
        <v>158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6" t="s">
        <v>83</v>
      </c>
      <c r="BK362" s="239">
        <f>ROUND(I362*H362,2)</f>
        <v>0</v>
      </c>
      <c r="BL362" s="16" t="s">
        <v>236</v>
      </c>
      <c r="BM362" s="238" t="s">
        <v>2245</v>
      </c>
    </row>
    <row r="363" s="2" customFormat="1">
      <c r="A363" s="37"/>
      <c r="B363" s="38"/>
      <c r="C363" s="39"/>
      <c r="D363" s="240" t="s">
        <v>167</v>
      </c>
      <c r="E363" s="39"/>
      <c r="F363" s="241" t="s">
        <v>899</v>
      </c>
      <c r="G363" s="39"/>
      <c r="H363" s="39"/>
      <c r="I363" s="242"/>
      <c r="J363" s="39"/>
      <c r="K363" s="39"/>
      <c r="L363" s="43"/>
      <c r="M363" s="243"/>
      <c r="N363" s="244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167</v>
      </c>
      <c r="AU363" s="16" t="s">
        <v>85</v>
      </c>
    </row>
    <row r="364" s="2" customFormat="1" ht="62.7" customHeight="1">
      <c r="A364" s="37"/>
      <c r="B364" s="38"/>
      <c r="C364" s="257" t="s">
        <v>1106</v>
      </c>
      <c r="D364" s="257" t="s">
        <v>249</v>
      </c>
      <c r="E364" s="258" t="s">
        <v>901</v>
      </c>
      <c r="F364" s="259" t="s">
        <v>2246</v>
      </c>
      <c r="G364" s="260" t="s">
        <v>362</v>
      </c>
      <c r="H364" s="261">
        <v>1</v>
      </c>
      <c r="I364" s="262"/>
      <c r="J364" s="263">
        <f>ROUND(I364*H364,2)</f>
        <v>0</v>
      </c>
      <c r="K364" s="264"/>
      <c r="L364" s="265"/>
      <c r="M364" s="266" t="s">
        <v>1</v>
      </c>
      <c r="N364" s="267" t="s">
        <v>41</v>
      </c>
      <c r="O364" s="90"/>
      <c r="P364" s="236">
        <f>O364*H364</f>
        <v>0</v>
      </c>
      <c r="Q364" s="236">
        <v>0.078</v>
      </c>
      <c r="R364" s="236">
        <f>Q364*H364</f>
        <v>0.078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252</v>
      </c>
      <c r="AT364" s="238" t="s">
        <v>249</v>
      </c>
      <c r="AU364" s="238" t="s">
        <v>85</v>
      </c>
      <c r="AY364" s="16" t="s">
        <v>158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83</v>
      </c>
      <c r="BK364" s="239">
        <f>ROUND(I364*H364,2)</f>
        <v>0</v>
      </c>
      <c r="BL364" s="16" t="s">
        <v>236</v>
      </c>
      <c r="BM364" s="238" t="s">
        <v>2247</v>
      </c>
    </row>
    <row r="365" s="2" customFormat="1">
      <c r="A365" s="37"/>
      <c r="B365" s="38"/>
      <c r="C365" s="39"/>
      <c r="D365" s="240" t="s">
        <v>167</v>
      </c>
      <c r="E365" s="39"/>
      <c r="F365" s="241" t="s">
        <v>2246</v>
      </c>
      <c r="G365" s="39"/>
      <c r="H365" s="39"/>
      <c r="I365" s="242"/>
      <c r="J365" s="39"/>
      <c r="K365" s="39"/>
      <c r="L365" s="43"/>
      <c r="M365" s="243"/>
      <c r="N365" s="244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167</v>
      </c>
      <c r="AU365" s="16" t="s">
        <v>85</v>
      </c>
    </row>
    <row r="366" s="2" customFormat="1" ht="37.8" customHeight="1">
      <c r="A366" s="37"/>
      <c r="B366" s="38"/>
      <c r="C366" s="226" t="s">
        <v>1110</v>
      </c>
      <c r="D366" s="226" t="s">
        <v>161</v>
      </c>
      <c r="E366" s="227" t="s">
        <v>904</v>
      </c>
      <c r="F366" s="228" t="s">
        <v>2248</v>
      </c>
      <c r="G366" s="229" t="s">
        <v>776</v>
      </c>
      <c r="H366" s="230">
        <v>1</v>
      </c>
      <c r="I366" s="231"/>
      <c r="J366" s="232">
        <f>ROUND(I366*H366,2)</f>
        <v>0</v>
      </c>
      <c r="K366" s="233"/>
      <c r="L366" s="43"/>
      <c r="M366" s="234" t="s">
        <v>1</v>
      </c>
      <c r="N366" s="235" t="s">
        <v>41</v>
      </c>
      <c r="O366" s="90"/>
      <c r="P366" s="236">
        <f>O366*H366</f>
        <v>0</v>
      </c>
      <c r="Q366" s="236">
        <v>0.00088000000000000003</v>
      </c>
      <c r="R366" s="236">
        <f>Q366*H366</f>
        <v>0.00088000000000000003</v>
      </c>
      <c r="S366" s="236">
        <v>0</v>
      </c>
      <c r="T366" s="23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8" t="s">
        <v>236</v>
      </c>
      <c r="AT366" s="238" t="s">
        <v>161</v>
      </c>
      <c r="AU366" s="238" t="s">
        <v>85</v>
      </c>
      <c r="AY366" s="16" t="s">
        <v>158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6" t="s">
        <v>83</v>
      </c>
      <c r="BK366" s="239">
        <f>ROUND(I366*H366,2)</f>
        <v>0</v>
      </c>
      <c r="BL366" s="16" t="s">
        <v>236</v>
      </c>
      <c r="BM366" s="238" t="s">
        <v>2249</v>
      </c>
    </row>
    <row r="367" s="2" customFormat="1">
      <c r="A367" s="37"/>
      <c r="B367" s="38"/>
      <c r="C367" s="39"/>
      <c r="D367" s="240" t="s">
        <v>167</v>
      </c>
      <c r="E367" s="39"/>
      <c r="F367" s="241" t="s">
        <v>2248</v>
      </c>
      <c r="G367" s="39"/>
      <c r="H367" s="39"/>
      <c r="I367" s="242"/>
      <c r="J367" s="39"/>
      <c r="K367" s="39"/>
      <c r="L367" s="43"/>
      <c r="M367" s="243"/>
      <c r="N367" s="244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167</v>
      </c>
      <c r="AU367" s="16" t="s">
        <v>85</v>
      </c>
    </row>
    <row r="368" s="2" customFormat="1" ht="24.15" customHeight="1">
      <c r="A368" s="37"/>
      <c r="B368" s="38"/>
      <c r="C368" s="226" t="s">
        <v>1114</v>
      </c>
      <c r="D368" s="226" t="s">
        <v>161</v>
      </c>
      <c r="E368" s="227" t="s">
        <v>907</v>
      </c>
      <c r="F368" s="228" t="s">
        <v>2250</v>
      </c>
      <c r="G368" s="229" t="s">
        <v>776</v>
      </c>
      <c r="H368" s="230">
        <v>1</v>
      </c>
      <c r="I368" s="231"/>
      <c r="J368" s="232">
        <f>ROUND(I368*H368,2)</f>
        <v>0</v>
      </c>
      <c r="K368" s="233"/>
      <c r="L368" s="43"/>
      <c r="M368" s="234" t="s">
        <v>1</v>
      </c>
      <c r="N368" s="235" t="s">
        <v>41</v>
      </c>
      <c r="O368" s="90"/>
      <c r="P368" s="236">
        <f>O368*H368</f>
        <v>0</v>
      </c>
      <c r="Q368" s="236">
        <v>0.00089999999999999998</v>
      </c>
      <c r="R368" s="236">
        <f>Q368*H368</f>
        <v>0.00089999999999999998</v>
      </c>
      <c r="S368" s="236">
        <v>0</v>
      </c>
      <c r="T368" s="23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8" t="s">
        <v>236</v>
      </c>
      <c r="AT368" s="238" t="s">
        <v>161</v>
      </c>
      <c r="AU368" s="238" t="s">
        <v>85</v>
      </c>
      <c r="AY368" s="16" t="s">
        <v>158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6" t="s">
        <v>83</v>
      </c>
      <c r="BK368" s="239">
        <f>ROUND(I368*H368,2)</f>
        <v>0</v>
      </c>
      <c r="BL368" s="16" t="s">
        <v>236</v>
      </c>
      <c r="BM368" s="238" t="s">
        <v>2251</v>
      </c>
    </row>
    <row r="369" s="2" customFormat="1">
      <c r="A369" s="37"/>
      <c r="B369" s="38"/>
      <c r="C369" s="39"/>
      <c r="D369" s="240" t="s">
        <v>167</v>
      </c>
      <c r="E369" s="39"/>
      <c r="F369" s="241" t="s">
        <v>2250</v>
      </c>
      <c r="G369" s="39"/>
      <c r="H369" s="39"/>
      <c r="I369" s="242"/>
      <c r="J369" s="39"/>
      <c r="K369" s="39"/>
      <c r="L369" s="43"/>
      <c r="M369" s="243"/>
      <c r="N369" s="244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167</v>
      </c>
      <c r="AU369" s="16" t="s">
        <v>85</v>
      </c>
    </row>
    <row r="370" s="2" customFormat="1" ht="49.05" customHeight="1">
      <c r="A370" s="37"/>
      <c r="B370" s="38"/>
      <c r="C370" s="226" t="s">
        <v>1118</v>
      </c>
      <c r="D370" s="226" t="s">
        <v>161</v>
      </c>
      <c r="E370" s="227" t="s">
        <v>910</v>
      </c>
      <c r="F370" s="228" t="s">
        <v>2252</v>
      </c>
      <c r="G370" s="229" t="s">
        <v>776</v>
      </c>
      <c r="H370" s="230">
        <v>1</v>
      </c>
      <c r="I370" s="231"/>
      <c r="J370" s="232">
        <f>ROUND(I370*H370,2)</f>
        <v>0</v>
      </c>
      <c r="K370" s="233"/>
      <c r="L370" s="43"/>
      <c r="M370" s="234" t="s">
        <v>1</v>
      </c>
      <c r="N370" s="235" t="s">
        <v>41</v>
      </c>
      <c r="O370" s="90"/>
      <c r="P370" s="236">
        <f>O370*H370</f>
        <v>0</v>
      </c>
      <c r="Q370" s="236">
        <v>0.0015200000000000001</v>
      </c>
      <c r="R370" s="236">
        <f>Q370*H370</f>
        <v>0.0015200000000000001</v>
      </c>
      <c r="S370" s="236">
        <v>0</v>
      </c>
      <c r="T370" s="23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8" t="s">
        <v>236</v>
      </c>
      <c r="AT370" s="238" t="s">
        <v>161</v>
      </c>
      <c r="AU370" s="238" t="s">
        <v>85</v>
      </c>
      <c r="AY370" s="16" t="s">
        <v>158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6" t="s">
        <v>83</v>
      </c>
      <c r="BK370" s="239">
        <f>ROUND(I370*H370,2)</f>
        <v>0</v>
      </c>
      <c r="BL370" s="16" t="s">
        <v>236</v>
      </c>
      <c r="BM370" s="238" t="s">
        <v>2253</v>
      </c>
    </row>
    <row r="371" s="2" customFormat="1">
      <c r="A371" s="37"/>
      <c r="B371" s="38"/>
      <c r="C371" s="39"/>
      <c r="D371" s="240" t="s">
        <v>167</v>
      </c>
      <c r="E371" s="39"/>
      <c r="F371" s="241" t="s">
        <v>2252</v>
      </c>
      <c r="G371" s="39"/>
      <c r="H371" s="39"/>
      <c r="I371" s="242"/>
      <c r="J371" s="39"/>
      <c r="K371" s="39"/>
      <c r="L371" s="43"/>
      <c r="M371" s="243"/>
      <c r="N371" s="244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167</v>
      </c>
      <c r="AU371" s="16" t="s">
        <v>85</v>
      </c>
    </row>
    <row r="372" s="2" customFormat="1" ht="16.5" customHeight="1">
      <c r="A372" s="37"/>
      <c r="B372" s="38"/>
      <c r="C372" s="226" t="s">
        <v>1122</v>
      </c>
      <c r="D372" s="226" t="s">
        <v>161</v>
      </c>
      <c r="E372" s="227" t="s">
        <v>913</v>
      </c>
      <c r="F372" s="228" t="s">
        <v>2254</v>
      </c>
      <c r="G372" s="229" t="s">
        <v>776</v>
      </c>
      <c r="H372" s="230">
        <v>1</v>
      </c>
      <c r="I372" s="231"/>
      <c r="J372" s="232">
        <f>ROUND(I372*H372,2)</f>
        <v>0</v>
      </c>
      <c r="K372" s="233"/>
      <c r="L372" s="43"/>
      <c r="M372" s="234" t="s">
        <v>1</v>
      </c>
      <c r="N372" s="235" t="s">
        <v>41</v>
      </c>
      <c r="O372" s="90"/>
      <c r="P372" s="236">
        <f>O372*H372</f>
        <v>0</v>
      </c>
      <c r="Q372" s="236">
        <v>0.00088000000000000003</v>
      </c>
      <c r="R372" s="236">
        <f>Q372*H372</f>
        <v>0.00088000000000000003</v>
      </c>
      <c r="S372" s="236">
        <v>0</v>
      </c>
      <c r="T372" s="237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8" t="s">
        <v>236</v>
      </c>
      <c r="AT372" s="238" t="s">
        <v>161</v>
      </c>
      <c r="AU372" s="238" t="s">
        <v>85</v>
      </c>
      <c r="AY372" s="16" t="s">
        <v>158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6" t="s">
        <v>83</v>
      </c>
      <c r="BK372" s="239">
        <f>ROUND(I372*H372,2)</f>
        <v>0</v>
      </c>
      <c r="BL372" s="16" t="s">
        <v>236</v>
      </c>
      <c r="BM372" s="238" t="s">
        <v>2255</v>
      </c>
    </row>
    <row r="373" s="2" customFormat="1">
      <c r="A373" s="37"/>
      <c r="B373" s="38"/>
      <c r="C373" s="39"/>
      <c r="D373" s="240" t="s">
        <v>167</v>
      </c>
      <c r="E373" s="39"/>
      <c r="F373" s="241" t="s">
        <v>2254</v>
      </c>
      <c r="G373" s="39"/>
      <c r="H373" s="39"/>
      <c r="I373" s="242"/>
      <c r="J373" s="39"/>
      <c r="K373" s="39"/>
      <c r="L373" s="43"/>
      <c r="M373" s="243"/>
      <c r="N373" s="244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167</v>
      </c>
      <c r="AU373" s="16" t="s">
        <v>85</v>
      </c>
    </row>
    <row r="374" s="2" customFormat="1" ht="21.75" customHeight="1">
      <c r="A374" s="37"/>
      <c r="B374" s="38"/>
      <c r="C374" s="226" t="s">
        <v>1126</v>
      </c>
      <c r="D374" s="226" t="s">
        <v>161</v>
      </c>
      <c r="E374" s="227" t="s">
        <v>916</v>
      </c>
      <c r="F374" s="228" t="s">
        <v>917</v>
      </c>
      <c r="G374" s="229" t="s">
        <v>192</v>
      </c>
      <c r="H374" s="230">
        <v>0.086999999999999994</v>
      </c>
      <c r="I374" s="231"/>
      <c r="J374" s="232">
        <f>ROUND(I374*H374,2)</f>
        <v>0</v>
      </c>
      <c r="K374" s="233"/>
      <c r="L374" s="43"/>
      <c r="M374" s="234" t="s">
        <v>1</v>
      </c>
      <c r="N374" s="235" t="s">
        <v>41</v>
      </c>
      <c r="O374" s="90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8" t="s">
        <v>236</v>
      </c>
      <c r="AT374" s="238" t="s">
        <v>161</v>
      </c>
      <c r="AU374" s="238" t="s">
        <v>85</v>
      </c>
      <c r="AY374" s="16" t="s">
        <v>158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6" t="s">
        <v>83</v>
      </c>
      <c r="BK374" s="239">
        <f>ROUND(I374*H374,2)</f>
        <v>0</v>
      </c>
      <c r="BL374" s="16" t="s">
        <v>236</v>
      </c>
      <c r="BM374" s="238" t="s">
        <v>2256</v>
      </c>
    </row>
    <row r="375" s="2" customFormat="1">
      <c r="A375" s="37"/>
      <c r="B375" s="38"/>
      <c r="C375" s="39"/>
      <c r="D375" s="240" t="s">
        <v>167</v>
      </c>
      <c r="E375" s="39"/>
      <c r="F375" s="241" t="s">
        <v>917</v>
      </c>
      <c r="G375" s="39"/>
      <c r="H375" s="39"/>
      <c r="I375" s="242"/>
      <c r="J375" s="39"/>
      <c r="K375" s="39"/>
      <c r="L375" s="43"/>
      <c r="M375" s="243"/>
      <c r="N375" s="244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167</v>
      </c>
      <c r="AU375" s="16" t="s">
        <v>85</v>
      </c>
    </row>
    <row r="376" s="12" customFormat="1" ht="22.8" customHeight="1">
      <c r="A376" s="12"/>
      <c r="B376" s="210"/>
      <c r="C376" s="211"/>
      <c r="D376" s="212" t="s">
        <v>75</v>
      </c>
      <c r="E376" s="224" t="s">
        <v>919</v>
      </c>
      <c r="F376" s="224" t="s">
        <v>920</v>
      </c>
      <c r="G376" s="211"/>
      <c r="H376" s="211"/>
      <c r="I376" s="214"/>
      <c r="J376" s="225">
        <f>BK376</f>
        <v>0</v>
      </c>
      <c r="K376" s="211"/>
      <c r="L376" s="216"/>
      <c r="M376" s="217"/>
      <c r="N376" s="218"/>
      <c r="O376" s="218"/>
      <c r="P376" s="219">
        <f>SUM(P377:P386)</f>
        <v>0</v>
      </c>
      <c r="Q376" s="218"/>
      <c r="R376" s="219">
        <f>SUM(R377:R386)</f>
        <v>0.17173000000000002</v>
      </c>
      <c r="S376" s="218"/>
      <c r="T376" s="220">
        <f>SUM(T377:T386)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21" t="s">
        <v>85</v>
      </c>
      <c r="AT376" s="222" t="s">
        <v>75</v>
      </c>
      <c r="AU376" s="222" t="s">
        <v>83</v>
      </c>
      <c r="AY376" s="221" t="s">
        <v>158</v>
      </c>
      <c r="BK376" s="223">
        <f>SUM(BK377:BK386)</f>
        <v>0</v>
      </c>
    </row>
    <row r="377" s="2" customFormat="1" ht="24.15" customHeight="1">
      <c r="A377" s="37"/>
      <c r="B377" s="38"/>
      <c r="C377" s="226" t="s">
        <v>1130</v>
      </c>
      <c r="D377" s="226" t="s">
        <v>161</v>
      </c>
      <c r="E377" s="227" t="s">
        <v>2257</v>
      </c>
      <c r="F377" s="228" t="s">
        <v>2258</v>
      </c>
      <c r="G377" s="229" t="s">
        <v>362</v>
      </c>
      <c r="H377" s="230">
        <v>1</v>
      </c>
      <c r="I377" s="231"/>
      <c r="J377" s="232">
        <f>ROUND(I377*H377,2)</f>
        <v>0</v>
      </c>
      <c r="K377" s="233"/>
      <c r="L377" s="43"/>
      <c r="M377" s="234" t="s">
        <v>1</v>
      </c>
      <c r="N377" s="235" t="s">
        <v>41</v>
      </c>
      <c r="O377" s="90"/>
      <c r="P377" s="236">
        <f>O377*H377</f>
        <v>0</v>
      </c>
      <c r="Q377" s="236">
        <v>0.10539</v>
      </c>
      <c r="R377" s="236">
        <f>Q377*H377</f>
        <v>0.10539</v>
      </c>
      <c r="S377" s="236">
        <v>0</v>
      </c>
      <c r="T377" s="23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8" t="s">
        <v>236</v>
      </c>
      <c r="AT377" s="238" t="s">
        <v>161</v>
      </c>
      <c r="AU377" s="238" t="s">
        <v>85</v>
      </c>
      <c r="AY377" s="16" t="s">
        <v>158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6" t="s">
        <v>83</v>
      </c>
      <c r="BK377" s="239">
        <f>ROUND(I377*H377,2)</f>
        <v>0</v>
      </c>
      <c r="BL377" s="16" t="s">
        <v>236</v>
      </c>
      <c r="BM377" s="238" t="s">
        <v>2259</v>
      </c>
    </row>
    <row r="378" s="2" customFormat="1">
      <c r="A378" s="37"/>
      <c r="B378" s="38"/>
      <c r="C378" s="39"/>
      <c r="D378" s="240" t="s">
        <v>167</v>
      </c>
      <c r="E378" s="39"/>
      <c r="F378" s="241" t="s">
        <v>2258</v>
      </c>
      <c r="G378" s="39"/>
      <c r="H378" s="39"/>
      <c r="I378" s="242"/>
      <c r="J378" s="39"/>
      <c r="K378" s="39"/>
      <c r="L378" s="43"/>
      <c r="M378" s="243"/>
      <c r="N378" s="244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167</v>
      </c>
      <c r="AU378" s="16" t="s">
        <v>85</v>
      </c>
    </row>
    <row r="379" s="2" customFormat="1" ht="37.8" customHeight="1">
      <c r="A379" s="37"/>
      <c r="B379" s="38"/>
      <c r="C379" s="226" t="s">
        <v>1134</v>
      </c>
      <c r="D379" s="226" t="s">
        <v>161</v>
      </c>
      <c r="E379" s="227" t="s">
        <v>2260</v>
      </c>
      <c r="F379" s="228" t="s">
        <v>2261</v>
      </c>
      <c r="G379" s="229" t="s">
        <v>776</v>
      </c>
      <c r="H379" s="230">
        <v>1</v>
      </c>
      <c r="I379" s="231"/>
      <c r="J379" s="232">
        <f>ROUND(I379*H379,2)</f>
        <v>0</v>
      </c>
      <c r="K379" s="233"/>
      <c r="L379" s="43"/>
      <c r="M379" s="234" t="s">
        <v>1</v>
      </c>
      <c r="N379" s="235" t="s">
        <v>41</v>
      </c>
      <c r="O379" s="90"/>
      <c r="P379" s="236">
        <f>O379*H379</f>
        <v>0</v>
      </c>
      <c r="Q379" s="236">
        <v>0.05287</v>
      </c>
      <c r="R379" s="236">
        <f>Q379*H379</f>
        <v>0.05287</v>
      </c>
      <c r="S379" s="236">
        <v>0</v>
      </c>
      <c r="T379" s="237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8" t="s">
        <v>236</v>
      </c>
      <c r="AT379" s="238" t="s">
        <v>161</v>
      </c>
      <c r="AU379" s="238" t="s">
        <v>85</v>
      </c>
      <c r="AY379" s="16" t="s">
        <v>158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6" t="s">
        <v>83</v>
      </c>
      <c r="BK379" s="239">
        <f>ROUND(I379*H379,2)</f>
        <v>0</v>
      </c>
      <c r="BL379" s="16" t="s">
        <v>236</v>
      </c>
      <c r="BM379" s="238" t="s">
        <v>2262</v>
      </c>
    </row>
    <row r="380" s="2" customFormat="1">
      <c r="A380" s="37"/>
      <c r="B380" s="38"/>
      <c r="C380" s="39"/>
      <c r="D380" s="240" t="s">
        <v>167</v>
      </c>
      <c r="E380" s="39"/>
      <c r="F380" s="241" t="s">
        <v>2261</v>
      </c>
      <c r="G380" s="39"/>
      <c r="H380" s="39"/>
      <c r="I380" s="242"/>
      <c r="J380" s="39"/>
      <c r="K380" s="39"/>
      <c r="L380" s="43"/>
      <c r="M380" s="243"/>
      <c r="N380" s="244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167</v>
      </c>
      <c r="AU380" s="16" t="s">
        <v>85</v>
      </c>
    </row>
    <row r="381" s="2" customFormat="1" ht="24.15" customHeight="1">
      <c r="A381" s="37"/>
      <c r="B381" s="38"/>
      <c r="C381" s="226" t="s">
        <v>1138</v>
      </c>
      <c r="D381" s="226" t="s">
        <v>161</v>
      </c>
      <c r="E381" s="227" t="s">
        <v>951</v>
      </c>
      <c r="F381" s="228" t="s">
        <v>952</v>
      </c>
      <c r="G381" s="229" t="s">
        <v>362</v>
      </c>
      <c r="H381" s="230">
        <v>1</v>
      </c>
      <c r="I381" s="231"/>
      <c r="J381" s="232">
        <f>ROUND(I381*H381,2)</f>
        <v>0</v>
      </c>
      <c r="K381" s="233"/>
      <c r="L381" s="43"/>
      <c r="M381" s="234" t="s">
        <v>1</v>
      </c>
      <c r="N381" s="235" t="s">
        <v>41</v>
      </c>
      <c r="O381" s="90"/>
      <c r="P381" s="236">
        <f>O381*H381</f>
        <v>0</v>
      </c>
      <c r="Q381" s="236">
        <v>0.00075000000000000002</v>
      </c>
      <c r="R381" s="236">
        <f>Q381*H381</f>
        <v>0.00075000000000000002</v>
      </c>
      <c r="S381" s="236">
        <v>0</v>
      </c>
      <c r="T381" s="237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8" t="s">
        <v>236</v>
      </c>
      <c r="AT381" s="238" t="s">
        <v>161</v>
      </c>
      <c r="AU381" s="238" t="s">
        <v>85</v>
      </c>
      <c r="AY381" s="16" t="s">
        <v>158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6" t="s">
        <v>83</v>
      </c>
      <c r="BK381" s="239">
        <f>ROUND(I381*H381,2)</f>
        <v>0</v>
      </c>
      <c r="BL381" s="16" t="s">
        <v>236</v>
      </c>
      <c r="BM381" s="238" t="s">
        <v>2263</v>
      </c>
    </row>
    <row r="382" s="2" customFormat="1">
      <c r="A382" s="37"/>
      <c r="B382" s="38"/>
      <c r="C382" s="39"/>
      <c r="D382" s="240" t="s">
        <v>167</v>
      </c>
      <c r="E382" s="39"/>
      <c r="F382" s="241" t="s">
        <v>952</v>
      </c>
      <c r="G382" s="39"/>
      <c r="H382" s="39"/>
      <c r="I382" s="242"/>
      <c r="J382" s="39"/>
      <c r="K382" s="39"/>
      <c r="L382" s="43"/>
      <c r="M382" s="243"/>
      <c r="N382" s="244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167</v>
      </c>
      <c r="AU382" s="16" t="s">
        <v>85</v>
      </c>
    </row>
    <row r="383" s="2" customFormat="1" ht="33" customHeight="1">
      <c r="A383" s="37"/>
      <c r="B383" s="38"/>
      <c r="C383" s="226" t="s">
        <v>1142</v>
      </c>
      <c r="D383" s="226" t="s">
        <v>161</v>
      </c>
      <c r="E383" s="227" t="s">
        <v>2264</v>
      </c>
      <c r="F383" s="228" t="s">
        <v>2265</v>
      </c>
      <c r="G383" s="229" t="s">
        <v>776</v>
      </c>
      <c r="H383" s="230">
        <v>1</v>
      </c>
      <c r="I383" s="231"/>
      <c r="J383" s="232">
        <f>ROUND(I383*H383,2)</f>
        <v>0</v>
      </c>
      <c r="K383" s="233"/>
      <c r="L383" s="43"/>
      <c r="M383" s="234" t="s">
        <v>1</v>
      </c>
      <c r="N383" s="235" t="s">
        <v>41</v>
      </c>
      <c r="O383" s="90"/>
      <c r="P383" s="236">
        <f>O383*H383</f>
        <v>0</v>
      </c>
      <c r="Q383" s="236">
        <v>0.01272</v>
      </c>
      <c r="R383" s="236">
        <f>Q383*H383</f>
        <v>0.01272</v>
      </c>
      <c r="S383" s="236">
        <v>0</v>
      </c>
      <c r="T383" s="23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8" t="s">
        <v>236</v>
      </c>
      <c r="AT383" s="238" t="s">
        <v>161</v>
      </c>
      <c r="AU383" s="238" t="s">
        <v>85</v>
      </c>
      <c r="AY383" s="16" t="s">
        <v>158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6" t="s">
        <v>83</v>
      </c>
      <c r="BK383" s="239">
        <f>ROUND(I383*H383,2)</f>
        <v>0</v>
      </c>
      <c r="BL383" s="16" t="s">
        <v>236</v>
      </c>
      <c r="BM383" s="238" t="s">
        <v>2266</v>
      </c>
    </row>
    <row r="384" s="2" customFormat="1">
      <c r="A384" s="37"/>
      <c r="B384" s="38"/>
      <c r="C384" s="39"/>
      <c r="D384" s="240" t="s">
        <v>167</v>
      </c>
      <c r="E384" s="39"/>
      <c r="F384" s="241" t="s">
        <v>2265</v>
      </c>
      <c r="G384" s="39"/>
      <c r="H384" s="39"/>
      <c r="I384" s="242"/>
      <c r="J384" s="39"/>
      <c r="K384" s="39"/>
      <c r="L384" s="43"/>
      <c r="M384" s="243"/>
      <c r="N384" s="244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167</v>
      </c>
      <c r="AU384" s="16" t="s">
        <v>85</v>
      </c>
    </row>
    <row r="385" s="2" customFormat="1" ht="21.75" customHeight="1">
      <c r="A385" s="37"/>
      <c r="B385" s="38"/>
      <c r="C385" s="226" t="s">
        <v>1146</v>
      </c>
      <c r="D385" s="226" t="s">
        <v>161</v>
      </c>
      <c r="E385" s="227" t="s">
        <v>987</v>
      </c>
      <c r="F385" s="228" t="s">
        <v>988</v>
      </c>
      <c r="G385" s="229" t="s">
        <v>192</v>
      </c>
      <c r="H385" s="230">
        <v>0.17199999999999999</v>
      </c>
      <c r="I385" s="231"/>
      <c r="J385" s="232">
        <f>ROUND(I385*H385,2)</f>
        <v>0</v>
      </c>
      <c r="K385" s="233"/>
      <c r="L385" s="43"/>
      <c r="M385" s="234" t="s">
        <v>1</v>
      </c>
      <c r="N385" s="235" t="s">
        <v>41</v>
      </c>
      <c r="O385" s="90"/>
      <c r="P385" s="236">
        <f>O385*H385</f>
        <v>0</v>
      </c>
      <c r="Q385" s="236">
        <v>0</v>
      </c>
      <c r="R385" s="236">
        <f>Q385*H385</f>
        <v>0</v>
      </c>
      <c r="S385" s="236">
        <v>0</v>
      </c>
      <c r="T385" s="23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8" t="s">
        <v>236</v>
      </c>
      <c r="AT385" s="238" t="s">
        <v>161</v>
      </c>
      <c r="AU385" s="238" t="s">
        <v>85</v>
      </c>
      <c r="AY385" s="16" t="s">
        <v>158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6" t="s">
        <v>83</v>
      </c>
      <c r="BK385" s="239">
        <f>ROUND(I385*H385,2)</f>
        <v>0</v>
      </c>
      <c r="BL385" s="16" t="s">
        <v>236</v>
      </c>
      <c r="BM385" s="238" t="s">
        <v>2267</v>
      </c>
    </row>
    <row r="386" s="2" customFormat="1">
      <c r="A386" s="37"/>
      <c r="B386" s="38"/>
      <c r="C386" s="39"/>
      <c r="D386" s="240" t="s">
        <v>167</v>
      </c>
      <c r="E386" s="39"/>
      <c r="F386" s="241" t="s">
        <v>988</v>
      </c>
      <c r="G386" s="39"/>
      <c r="H386" s="39"/>
      <c r="I386" s="242"/>
      <c r="J386" s="39"/>
      <c r="K386" s="39"/>
      <c r="L386" s="43"/>
      <c r="M386" s="243"/>
      <c r="N386" s="244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167</v>
      </c>
      <c r="AU386" s="16" t="s">
        <v>85</v>
      </c>
    </row>
    <row r="387" s="12" customFormat="1" ht="22.8" customHeight="1">
      <c r="A387" s="12"/>
      <c r="B387" s="210"/>
      <c r="C387" s="211"/>
      <c r="D387" s="212" t="s">
        <v>75</v>
      </c>
      <c r="E387" s="224" t="s">
        <v>990</v>
      </c>
      <c r="F387" s="224" t="s">
        <v>991</v>
      </c>
      <c r="G387" s="211"/>
      <c r="H387" s="211"/>
      <c r="I387" s="214"/>
      <c r="J387" s="225">
        <f>BK387</f>
        <v>0</v>
      </c>
      <c r="K387" s="211"/>
      <c r="L387" s="216"/>
      <c r="M387" s="217"/>
      <c r="N387" s="218"/>
      <c r="O387" s="218"/>
      <c r="P387" s="219">
        <f>SUM(P388:P419)</f>
        <v>0</v>
      </c>
      <c r="Q387" s="218"/>
      <c r="R387" s="219">
        <f>SUM(R388:R419)</f>
        <v>0.49584999999999996</v>
      </c>
      <c r="S387" s="218"/>
      <c r="T387" s="220">
        <f>SUM(T388:T419)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1" t="s">
        <v>85</v>
      </c>
      <c r="AT387" s="222" t="s">
        <v>75</v>
      </c>
      <c r="AU387" s="222" t="s">
        <v>83</v>
      </c>
      <c r="AY387" s="221" t="s">
        <v>158</v>
      </c>
      <c r="BK387" s="223">
        <f>SUM(BK388:BK419)</f>
        <v>0</v>
      </c>
    </row>
    <row r="388" s="2" customFormat="1" ht="24.15" customHeight="1">
      <c r="A388" s="37"/>
      <c r="B388" s="38"/>
      <c r="C388" s="226" t="s">
        <v>1150</v>
      </c>
      <c r="D388" s="226" t="s">
        <v>161</v>
      </c>
      <c r="E388" s="227" t="s">
        <v>992</v>
      </c>
      <c r="F388" s="228" t="s">
        <v>993</v>
      </c>
      <c r="G388" s="229" t="s">
        <v>276</v>
      </c>
      <c r="H388" s="230">
        <v>3</v>
      </c>
      <c r="I388" s="231"/>
      <c r="J388" s="232">
        <f>ROUND(I388*H388,2)</f>
        <v>0</v>
      </c>
      <c r="K388" s="233"/>
      <c r="L388" s="43"/>
      <c r="M388" s="234" t="s">
        <v>1</v>
      </c>
      <c r="N388" s="235" t="s">
        <v>41</v>
      </c>
      <c r="O388" s="90"/>
      <c r="P388" s="236">
        <f>O388*H388</f>
        <v>0</v>
      </c>
      <c r="Q388" s="236">
        <v>2.0000000000000002E-05</v>
      </c>
      <c r="R388" s="236">
        <f>Q388*H388</f>
        <v>6.0000000000000008E-05</v>
      </c>
      <c r="S388" s="236">
        <v>0</v>
      </c>
      <c r="T388" s="237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8" t="s">
        <v>236</v>
      </c>
      <c r="AT388" s="238" t="s">
        <v>161</v>
      </c>
      <c r="AU388" s="238" t="s">
        <v>85</v>
      </c>
      <c r="AY388" s="16" t="s">
        <v>158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6" t="s">
        <v>83</v>
      </c>
      <c r="BK388" s="239">
        <f>ROUND(I388*H388,2)</f>
        <v>0</v>
      </c>
      <c r="BL388" s="16" t="s">
        <v>236</v>
      </c>
      <c r="BM388" s="238" t="s">
        <v>2268</v>
      </c>
    </row>
    <row r="389" s="2" customFormat="1">
      <c r="A389" s="37"/>
      <c r="B389" s="38"/>
      <c r="C389" s="39"/>
      <c r="D389" s="240" t="s">
        <v>167</v>
      </c>
      <c r="E389" s="39"/>
      <c r="F389" s="241" t="s">
        <v>993</v>
      </c>
      <c r="G389" s="39"/>
      <c r="H389" s="39"/>
      <c r="I389" s="242"/>
      <c r="J389" s="39"/>
      <c r="K389" s="39"/>
      <c r="L389" s="43"/>
      <c r="M389" s="243"/>
      <c r="N389" s="244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167</v>
      </c>
      <c r="AU389" s="16" t="s">
        <v>85</v>
      </c>
    </row>
    <row r="390" s="2" customFormat="1" ht="24.15" customHeight="1">
      <c r="A390" s="37"/>
      <c r="B390" s="38"/>
      <c r="C390" s="226" t="s">
        <v>1154</v>
      </c>
      <c r="D390" s="226" t="s">
        <v>161</v>
      </c>
      <c r="E390" s="227" t="s">
        <v>1001</v>
      </c>
      <c r="F390" s="228" t="s">
        <v>1002</v>
      </c>
      <c r="G390" s="229" t="s">
        <v>276</v>
      </c>
      <c r="H390" s="230">
        <v>11</v>
      </c>
      <c r="I390" s="231"/>
      <c r="J390" s="232">
        <f>ROUND(I390*H390,2)</f>
        <v>0</v>
      </c>
      <c r="K390" s="233"/>
      <c r="L390" s="43"/>
      <c r="M390" s="234" t="s">
        <v>1</v>
      </c>
      <c r="N390" s="235" t="s">
        <v>41</v>
      </c>
      <c r="O390" s="90"/>
      <c r="P390" s="236">
        <f>O390*H390</f>
        <v>0</v>
      </c>
      <c r="Q390" s="236">
        <v>0.00296</v>
      </c>
      <c r="R390" s="236">
        <f>Q390*H390</f>
        <v>0.032559999999999999</v>
      </c>
      <c r="S390" s="236">
        <v>0</v>
      </c>
      <c r="T390" s="237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8" t="s">
        <v>236</v>
      </c>
      <c r="AT390" s="238" t="s">
        <v>161</v>
      </c>
      <c r="AU390" s="238" t="s">
        <v>85</v>
      </c>
      <c r="AY390" s="16" t="s">
        <v>158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6" t="s">
        <v>83</v>
      </c>
      <c r="BK390" s="239">
        <f>ROUND(I390*H390,2)</f>
        <v>0</v>
      </c>
      <c r="BL390" s="16" t="s">
        <v>236</v>
      </c>
      <c r="BM390" s="238" t="s">
        <v>2269</v>
      </c>
    </row>
    <row r="391" s="2" customFormat="1">
      <c r="A391" s="37"/>
      <c r="B391" s="38"/>
      <c r="C391" s="39"/>
      <c r="D391" s="240" t="s">
        <v>167</v>
      </c>
      <c r="E391" s="39"/>
      <c r="F391" s="241" t="s">
        <v>1002</v>
      </c>
      <c r="G391" s="39"/>
      <c r="H391" s="39"/>
      <c r="I391" s="242"/>
      <c r="J391" s="39"/>
      <c r="K391" s="39"/>
      <c r="L391" s="43"/>
      <c r="M391" s="243"/>
      <c r="N391" s="244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167</v>
      </c>
      <c r="AU391" s="16" t="s">
        <v>85</v>
      </c>
    </row>
    <row r="392" s="2" customFormat="1" ht="24.15" customHeight="1">
      <c r="A392" s="37"/>
      <c r="B392" s="38"/>
      <c r="C392" s="226" t="s">
        <v>1158</v>
      </c>
      <c r="D392" s="226" t="s">
        <v>161</v>
      </c>
      <c r="E392" s="227" t="s">
        <v>1004</v>
      </c>
      <c r="F392" s="228" t="s">
        <v>1005</v>
      </c>
      <c r="G392" s="229" t="s">
        <v>276</v>
      </c>
      <c r="H392" s="230">
        <v>8</v>
      </c>
      <c r="I392" s="231"/>
      <c r="J392" s="232">
        <f>ROUND(I392*H392,2)</f>
        <v>0</v>
      </c>
      <c r="K392" s="233"/>
      <c r="L392" s="43"/>
      <c r="M392" s="234" t="s">
        <v>1</v>
      </c>
      <c r="N392" s="235" t="s">
        <v>41</v>
      </c>
      <c r="O392" s="90"/>
      <c r="P392" s="236">
        <f>O392*H392</f>
        <v>0</v>
      </c>
      <c r="Q392" s="236">
        <v>0.0037599999999999999</v>
      </c>
      <c r="R392" s="236">
        <f>Q392*H392</f>
        <v>0.030079999999999999</v>
      </c>
      <c r="S392" s="236">
        <v>0</v>
      </c>
      <c r="T392" s="237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8" t="s">
        <v>236</v>
      </c>
      <c r="AT392" s="238" t="s">
        <v>161</v>
      </c>
      <c r="AU392" s="238" t="s">
        <v>85</v>
      </c>
      <c r="AY392" s="16" t="s">
        <v>158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6" t="s">
        <v>83</v>
      </c>
      <c r="BK392" s="239">
        <f>ROUND(I392*H392,2)</f>
        <v>0</v>
      </c>
      <c r="BL392" s="16" t="s">
        <v>236</v>
      </c>
      <c r="BM392" s="238" t="s">
        <v>2270</v>
      </c>
    </row>
    <row r="393" s="2" customFormat="1">
      <c r="A393" s="37"/>
      <c r="B393" s="38"/>
      <c r="C393" s="39"/>
      <c r="D393" s="240" t="s">
        <v>167</v>
      </c>
      <c r="E393" s="39"/>
      <c r="F393" s="241" t="s">
        <v>1005</v>
      </c>
      <c r="G393" s="39"/>
      <c r="H393" s="39"/>
      <c r="I393" s="242"/>
      <c r="J393" s="39"/>
      <c r="K393" s="39"/>
      <c r="L393" s="43"/>
      <c r="M393" s="243"/>
      <c r="N393" s="244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167</v>
      </c>
      <c r="AU393" s="16" t="s">
        <v>85</v>
      </c>
    </row>
    <row r="394" s="2" customFormat="1" ht="24.15" customHeight="1">
      <c r="A394" s="37"/>
      <c r="B394" s="38"/>
      <c r="C394" s="226" t="s">
        <v>1162</v>
      </c>
      <c r="D394" s="226" t="s">
        <v>161</v>
      </c>
      <c r="E394" s="227" t="s">
        <v>1010</v>
      </c>
      <c r="F394" s="228" t="s">
        <v>1011</v>
      </c>
      <c r="G394" s="229" t="s">
        <v>276</v>
      </c>
      <c r="H394" s="230">
        <v>8</v>
      </c>
      <c r="I394" s="231"/>
      <c r="J394" s="232">
        <f>ROUND(I394*H394,2)</f>
        <v>0</v>
      </c>
      <c r="K394" s="233"/>
      <c r="L394" s="43"/>
      <c r="M394" s="234" t="s">
        <v>1</v>
      </c>
      <c r="N394" s="235" t="s">
        <v>41</v>
      </c>
      <c r="O394" s="90"/>
      <c r="P394" s="236">
        <f>O394*H394</f>
        <v>0</v>
      </c>
      <c r="Q394" s="236">
        <v>0.0062899999999999996</v>
      </c>
      <c r="R394" s="236">
        <f>Q394*H394</f>
        <v>0.050319999999999997</v>
      </c>
      <c r="S394" s="236">
        <v>0</v>
      </c>
      <c r="T394" s="237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8" t="s">
        <v>236</v>
      </c>
      <c r="AT394" s="238" t="s">
        <v>161</v>
      </c>
      <c r="AU394" s="238" t="s">
        <v>85</v>
      </c>
      <c r="AY394" s="16" t="s">
        <v>158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6" t="s">
        <v>83</v>
      </c>
      <c r="BK394" s="239">
        <f>ROUND(I394*H394,2)</f>
        <v>0</v>
      </c>
      <c r="BL394" s="16" t="s">
        <v>236</v>
      </c>
      <c r="BM394" s="238" t="s">
        <v>2271</v>
      </c>
    </row>
    <row r="395" s="2" customFormat="1">
      <c r="A395" s="37"/>
      <c r="B395" s="38"/>
      <c r="C395" s="39"/>
      <c r="D395" s="240" t="s">
        <v>167</v>
      </c>
      <c r="E395" s="39"/>
      <c r="F395" s="241" t="s">
        <v>1011</v>
      </c>
      <c r="G395" s="39"/>
      <c r="H395" s="39"/>
      <c r="I395" s="242"/>
      <c r="J395" s="39"/>
      <c r="K395" s="39"/>
      <c r="L395" s="43"/>
      <c r="M395" s="243"/>
      <c r="N395" s="244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167</v>
      </c>
      <c r="AU395" s="16" t="s">
        <v>85</v>
      </c>
    </row>
    <row r="396" s="2" customFormat="1" ht="24.15" customHeight="1">
      <c r="A396" s="37"/>
      <c r="B396" s="38"/>
      <c r="C396" s="226" t="s">
        <v>1166</v>
      </c>
      <c r="D396" s="226" t="s">
        <v>161</v>
      </c>
      <c r="E396" s="227" t="s">
        <v>2272</v>
      </c>
      <c r="F396" s="228" t="s">
        <v>2273</v>
      </c>
      <c r="G396" s="229" t="s">
        <v>276</v>
      </c>
      <c r="H396" s="230">
        <v>50</v>
      </c>
      <c r="I396" s="231"/>
      <c r="J396" s="232">
        <f>ROUND(I396*H396,2)</f>
        <v>0</v>
      </c>
      <c r="K396" s="233"/>
      <c r="L396" s="43"/>
      <c r="M396" s="234" t="s">
        <v>1</v>
      </c>
      <c r="N396" s="235" t="s">
        <v>41</v>
      </c>
      <c r="O396" s="90"/>
      <c r="P396" s="236">
        <f>O396*H396</f>
        <v>0</v>
      </c>
      <c r="Q396" s="236">
        <v>0.0073000000000000001</v>
      </c>
      <c r="R396" s="236">
        <f>Q396*H396</f>
        <v>0.36499999999999999</v>
      </c>
      <c r="S396" s="236">
        <v>0</v>
      </c>
      <c r="T396" s="23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8" t="s">
        <v>236</v>
      </c>
      <c r="AT396" s="238" t="s">
        <v>161</v>
      </c>
      <c r="AU396" s="238" t="s">
        <v>85</v>
      </c>
      <c r="AY396" s="16" t="s">
        <v>158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6" t="s">
        <v>83</v>
      </c>
      <c r="BK396" s="239">
        <f>ROUND(I396*H396,2)</f>
        <v>0</v>
      </c>
      <c r="BL396" s="16" t="s">
        <v>236</v>
      </c>
      <c r="BM396" s="238" t="s">
        <v>2274</v>
      </c>
    </row>
    <row r="397" s="2" customFormat="1">
      <c r="A397" s="37"/>
      <c r="B397" s="38"/>
      <c r="C397" s="39"/>
      <c r="D397" s="240" t="s">
        <v>167</v>
      </c>
      <c r="E397" s="39"/>
      <c r="F397" s="241" t="s">
        <v>2273</v>
      </c>
      <c r="G397" s="39"/>
      <c r="H397" s="39"/>
      <c r="I397" s="242"/>
      <c r="J397" s="39"/>
      <c r="K397" s="39"/>
      <c r="L397" s="43"/>
      <c r="M397" s="243"/>
      <c r="N397" s="244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167</v>
      </c>
      <c r="AU397" s="16" t="s">
        <v>85</v>
      </c>
    </row>
    <row r="398" s="2" customFormat="1" ht="21.75" customHeight="1">
      <c r="A398" s="37"/>
      <c r="B398" s="38"/>
      <c r="C398" s="226" t="s">
        <v>1170</v>
      </c>
      <c r="D398" s="226" t="s">
        <v>161</v>
      </c>
      <c r="E398" s="227" t="s">
        <v>1025</v>
      </c>
      <c r="F398" s="228" t="s">
        <v>1026</v>
      </c>
      <c r="G398" s="229" t="s">
        <v>276</v>
      </c>
      <c r="H398" s="230">
        <v>19</v>
      </c>
      <c r="I398" s="231"/>
      <c r="J398" s="232">
        <f>ROUND(I398*H398,2)</f>
        <v>0</v>
      </c>
      <c r="K398" s="233"/>
      <c r="L398" s="43"/>
      <c r="M398" s="234" t="s">
        <v>1</v>
      </c>
      <c r="N398" s="235" t="s">
        <v>41</v>
      </c>
      <c r="O398" s="90"/>
      <c r="P398" s="236">
        <f>O398*H398</f>
        <v>0</v>
      </c>
      <c r="Q398" s="236">
        <v>0</v>
      </c>
      <c r="R398" s="236">
        <f>Q398*H398</f>
        <v>0</v>
      </c>
      <c r="S398" s="236">
        <v>0</v>
      </c>
      <c r="T398" s="237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8" t="s">
        <v>236</v>
      </c>
      <c r="AT398" s="238" t="s">
        <v>161</v>
      </c>
      <c r="AU398" s="238" t="s">
        <v>85</v>
      </c>
      <c r="AY398" s="16" t="s">
        <v>158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6" t="s">
        <v>83</v>
      </c>
      <c r="BK398" s="239">
        <f>ROUND(I398*H398,2)</f>
        <v>0</v>
      </c>
      <c r="BL398" s="16" t="s">
        <v>236</v>
      </c>
      <c r="BM398" s="238" t="s">
        <v>2275</v>
      </c>
    </row>
    <row r="399" s="2" customFormat="1">
      <c r="A399" s="37"/>
      <c r="B399" s="38"/>
      <c r="C399" s="39"/>
      <c r="D399" s="240" t="s">
        <v>167</v>
      </c>
      <c r="E399" s="39"/>
      <c r="F399" s="241" t="s">
        <v>1026</v>
      </c>
      <c r="G399" s="39"/>
      <c r="H399" s="39"/>
      <c r="I399" s="242"/>
      <c r="J399" s="39"/>
      <c r="K399" s="39"/>
      <c r="L399" s="43"/>
      <c r="M399" s="243"/>
      <c r="N399" s="244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167</v>
      </c>
      <c r="AU399" s="16" t="s">
        <v>85</v>
      </c>
    </row>
    <row r="400" s="2" customFormat="1" ht="24.15" customHeight="1">
      <c r="A400" s="37"/>
      <c r="B400" s="38"/>
      <c r="C400" s="226" t="s">
        <v>1174</v>
      </c>
      <c r="D400" s="226" t="s">
        <v>161</v>
      </c>
      <c r="E400" s="227" t="s">
        <v>1028</v>
      </c>
      <c r="F400" s="228" t="s">
        <v>1029</v>
      </c>
      <c r="G400" s="229" t="s">
        <v>276</v>
      </c>
      <c r="H400" s="230">
        <v>8</v>
      </c>
      <c r="I400" s="231"/>
      <c r="J400" s="232">
        <f>ROUND(I400*H400,2)</f>
        <v>0</v>
      </c>
      <c r="K400" s="233"/>
      <c r="L400" s="43"/>
      <c r="M400" s="234" t="s">
        <v>1</v>
      </c>
      <c r="N400" s="235" t="s">
        <v>41</v>
      </c>
      <c r="O400" s="90"/>
      <c r="P400" s="236">
        <f>O400*H400</f>
        <v>0</v>
      </c>
      <c r="Q400" s="236">
        <v>0</v>
      </c>
      <c r="R400" s="236">
        <f>Q400*H400</f>
        <v>0</v>
      </c>
      <c r="S400" s="236">
        <v>0</v>
      </c>
      <c r="T400" s="237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38" t="s">
        <v>236</v>
      </c>
      <c r="AT400" s="238" t="s">
        <v>161</v>
      </c>
      <c r="AU400" s="238" t="s">
        <v>85</v>
      </c>
      <c r="AY400" s="16" t="s">
        <v>158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6" t="s">
        <v>83</v>
      </c>
      <c r="BK400" s="239">
        <f>ROUND(I400*H400,2)</f>
        <v>0</v>
      </c>
      <c r="BL400" s="16" t="s">
        <v>236</v>
      </c>
      <c r="BM400" s="238" t="s">
        <v>2276</v>
      </c>
    </row>
    <row r="401" s="2" customFormat="1">
      <c r="A401" s="37"/>
      <c r="B401" s="38"/>
      <c r="C401" s="39"/>
      <c r="D401" s="240" t="s">
        <v>167</v>
      </c>
      <c r="E401" s="39"/>
      <c r="F401" s="241" t="s">
        <v>1029</v>
      </c>
      <c r="G401" s="39"/>
      <c r="H401" s="39"/>
      <c r="I401" s="242"/>
      <c r="J401" s="39"/>
      <c r="K401" s="39"/>
      <c r="L401" s="43"/>
      <c r="M401" s="243"/>
      <c r="N401" s="244"/>
      <c r="O401" s="90"/>
      <c r="P401" s="90"/>
      <c r="Q401" s="90"/>
      <c r="R401" s="90"/>
      <c r="S401" s="90"/>
      <c r="T401" s="91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167</v>
      </c>
      <c r="AU401" s="16" t="s">
        <v>85</v>
      </c>
    </row>
    <row r="402" s="2" customFormat="1" ht="24.15" customHeight="1">
      <c r="A402" s="37"/>
      <c r="B402" s="38"/>
      <c r="C402" s="226" t="s">
        <v>1178</v>
      </c>
      <c r="D402" s="226" t="s">
        <v>161</v>
      </c>
      <c r="E402" s="227" t="s">
        <v>1031</v>
      </c>
      <c r="F402" s="228" t="s">
        <v>1032</v>
      </c>
      <c r="G402" s="229" t="s">
        <v>276</v>
      </c>
      <c r="H402" s="230">
        <v>50</v>
      </c>
      <c r="I402" s="231"/>
      <c r="J402" s="232">
        <f>ROUND(I402*H402,2)</f>
        <v>0</v>
      </c>
      <c r="K402" s="233"/>
      <c r="L402" s="43"/>
      <c r="M402" s="234" t="s">
        <v>1</v>
      </c>
      <c r="N402" s="235" t="s">
        <v>41</v>
      </c>
      <c r="O402" s="90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8" t="s">
        <v>236</v>
      </c>
      <c r="AT402" s="238" t="s">
        <v>161</v>
      </c>
      <c r="AU402" s="238" t="s">
        <v>85</v>
      </c>
      <c r="AY402" s="16" t="s">
        <v>158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6" t="s">
        <v>83</v>
      </c>
      <c r="BK402" s="239">
        <f>ROUND(I402*H402,2)</f>
        <v>0</v>
      </c>
      <c r="BL402" s="16" t="s">
        <v>236</v>
      </c>
      <c r="BM402" s="238" t="s">
        <v>2277</v>
      </c>
    </row>
    <row r="403" s="2" customFormat="1">
      <c r="A403" s="37"/>
      <c r="B403" s="38"/>
      <c r="C403" s="39"/>
      <c r="D403" s="240" t="s">
        <v>167</v>
      </c>
      <c r="E403" s="39"/>
      <c r="F403" s="241" t="s">
        <v>1032</v>
      </c>
      <c r="G403" s="39"/>
      <c r="H403" s="39"/>
      <c r="I403" s="242"/>
      <c r="J403" s="39"/>
      <c r="K403" s="39"/>
      <c r="L403" s="43"/>
      <c r="M403" s="243"/>
      <c r="N403" s="244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167</v>
      </c>
      <c r="AU403" s="16" t="s">
        <v>85</v>
      </c>
    </row>
    <row r="404" s="2" customFormat="1" ht="24.15" customHeight="1">
      <c r="A404" s="37"/>
      <c r="B404" s="38"/>
      <c r="C404" s="226" t="s">
        <v>349</v>
      </c>
      <c r="D404" s="226" t="s">
        <v>161</v>
      </c>
      <c r="E404" s="227" t="s">
        <v>2278</v>
      </c>
      <c r="F404" s="228" t="s">
        <v>2279</v>
      </c>
      <c r="G404" s="229" t="s">
        <v>362</v>
      </c>
      <c r="H404" s="230">
        <v>2</v>
      </c>
      <c r="I404" s="231"/>
      <c r="J404" s="232">
        <f>ROUND(I404*H404,2)</f>
        <v>0</v>
      </c>
      <c r="K404" s="233"/>
      <c r="L404" s="43"/>
      <c r="M404" s="234" t="s">
        <v>1</v>
      </c>
      <c r="N404" s="235" t="s">
        <v>41</v>
      </c>
      <c r="O404" s="90"/>
      <c r="P404" s="236">
        <f>O404*H404</f>
        <v>0</v>
      </c>
      <c r="Q404" s="236">
        <v>0.00029999999999999997</v>
      </c>
      <c r="R404" s="236">
        <f>Q404*H404</f>
        <v>0.00059999999999999995</v>
      </c>
      <c r="S404" s="236">
        <v>0</v>
      </c>
      <c r="T404" s="237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8" t="s">
        <v>236</v>
      </c>
      <c r="AT404" s="238" t="s">
        <v>161</v>
      </c>
      <c r="AU404" s="238" t="s">
        <v>85</v>
      </c>
      <c r="AY404" s="16" t="s">
        <v>158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6" t="s">
        <v>83</v>
      </c>
      <c r="BK404" s="239">
        <f>ROUND(I404*H404,2)</f>
        <v>0</v>
      </c>
      <c r="BL404" s="16" t="s">
        <v>236</v>
      </c>
      <c r="BM404" s="238" t="s">
        <v>2280</v>
      </c>
    </row>
    <row r="405" s="2" customFormat="1">
      <c r="A405" s="37"/>
      <c r="B405" s="38"/>
      <c r="C405" s="39"/>
      <c r="D405" s="240" t="s">
        <v>167</v>
      </c>
      <c r="E405" s="39"/>
      <c r="F405" s="241" t="s">
        <v>2279</v>
      </c>
      <c r="G405" s="39"/>
      <c r="H405" s="39"/>
      <c r="I405" s="242"/>
      <c r="J405" s="39"/>
      <c r="K405" s="39"/>
      <c r="L405" s="43"/>
      <c r="M405" s="243"/>
      <c r="N405" s="244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167</v>
      </c>
      <c r="AU405" s="16" t="s">
        <v>85</v>
      </c>
    </row>
    <row r="406" s="2" customFormat="1" ht="21.75" customHeight="1">
      <c r="A406" s="37"/>
      <c r="B406" s="38"/>
      <c r="C406" s="226" t="s">
        <v>1187</v>
      </c>
      <c r="D406" s="226" t="s">
        <v>161</v>
      </c>
      <c r="E406" s="227" t="s">
        <v>1046</v>
      </c>
      <c r="F406" s="228" t="s">
        <v>2281</v>
      </c>
      <c r="G406" s="229" t="s">
        <v>276</v>
      </c>
      <c r="H406" s="230">
        <v>1</v>
      </c>
      <c r="I406" s="231"/>
      <c r="J406" s="232">
        <f>ROUND(I406*H406,2)</f>
        <v>0</v>
      </c>
      <c r="K406" s="233"/>
      <c r="L406" s="43"/>
      <c r="M406" s="234" t="s">
        <v>1</v>
      </c>
      <c r="N406" s="235" t="s">
        <v>41</v>
      </c>
      <c r="O406" s="90"/>
      <c r="P406" s="236">
        <f>O406*H406</f>
        <v>0</v>
      </c>
      <c r="Q406" s="236">
        <v>0.00034000000000000002</v>
      </c>
      <c r="R406" s="236">
        <f>Q406*H406</f>
        <v>0.00034000000000000002</v>
      </c>
      <c r="S406" s="236">
        <v>0</v>
      </c>
      <c r="T406" s="23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8" t="s">
        <v>236</v>
      </c>
      <c r="AT406" s="238" t="s">
        <v>161</v>
      </c>
      <c r="AU406" s="238" t="s">
        <v>85</v>
      </c>
      <c r="AY406" s="16" t="s">
        <v>158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6" t="s">
        <v>83</v>
      </c>
      <c r="BK406" s="239">
        <f>ROUND(I406*H406,2)</f>
        <v>0</v>
      </c>
      <c r="BL406" s="16" t="s">
        <v>236</v>
      </c>
      <c r="BM406" s="238" t="s">
        <v>2282</v>
      </c>
    </row>
    <row r="407" s="2" customFormat="1">
      <c r="A407" s="37"/>
      <c r="B407" s="38"/>
      <c r="C407" s="39"/>
      <c r="D407" s="240" t="s">
        <v>167</v>
      </c>
      <c r="E407" s="39"/>
      <c r="F407" s="241" t="s">
        <v>2281</v>
      </c>
      <c r="G407" s="39"/>
      <c r="H407" s="39"/>
      <c r="I407" s="242"/>
      <c r="J407" s="39"/>
      <c r="K407" s="39"/>
      <c r="L407" s="43"/>
      <c r="M407" s="243"/>
      <c r="N407" s="244"/>
      <c r="O407" s="90"/>
      <c r="P407" s="90"/>
      <c r="Q407" s="90"/>
      <c r="R407" s="90"/>
      <c r="S407" s="90"/>
      <c r="T407" s="91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167</v>
      </c>
      <c r="AU407" s="16" t="s">
        <v>85</v>
      </c>
    </row>
    <row r="408" s="2" customFormat="1" ht="16.5" customHeight="1">
      <c r="A408" s="37"/>
      <c r="B408" s="38"/>
      <c r="C408" s="226" t="s">
        <v>1191</v>
      </c>
      <c r="D408" s="226" t="s">
        <v>161</v>
      </c>
      <c r="E408" s="227" t="s">
        <v>2283</v>
      </c>
      <c r="F408" s="228" t="s">
        <v>874</v>
      </c>
      <c r="G408" s="229" t="s">
        <v>362</v>
      </c>
      <c r="H408" s="230">
        <v>28</v>
      </c>
      <c r="I408" s="231"/>
      <c r="J408" s="232">
        <f>ROUND(I408*H408,2)</f>
        <v>0</v>
      </c>
      <c r="K408" s="233"/>
      <c r="L408" s="43"/>
      <c r="M408" s="234" t="s">
        <v>1</v>
      </c>
      <c r="N408" s="235" t="s">
        <v>41</v>
      </c>
      <c r="O408" s="90"/>
      <c r="P408" s="236">
        <f>O408*H408</f>
        <v>0</v>
      </c>
      <c r="Q408" s="236">
        <v>0.00011</v>
      </c>
      <c r="R408" s="236">
        <f>Q408*H408</f>
        <v>0.0030800000000000003</v>
      </c>
      <c r="S408" s="236">
        <v>0</v>
      </c>
      <c r="T408" s="23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8" t="s">
        <v>236</v>
      </c>
      <c r="AT408" s="238" t="s">
        <v>161</v>
      </c>
      <c r="AU408" s="238" t="s">
        <v>85</v>
      </c>
      <c r="AY408" s="16" t="s">
        <v>158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6" t="s">
        <v>83</v>
      </c>
      <c r="BK408" s="239">
        <f>ROUND(I408*H408,2)</f>
        <v>0</v>
      </c>
      <c r="BL408" s="16" t="s">
        <v>236</v>
      </c>
      <c r="BM408" s="238" t="s">
        <v>2284</v>
      </c>
    </row>
    <row r="409" s="2" customFormat="1">
      <c r="A409" s="37"/>
      <c r="B409" s="38"/>
      <c r="C409" s="39"/>
      <c r="D409" s="240" t="s">
        <v>167</v>
      </c>
      <c r="E409" s="39"/>
      <c r="F409" s="241" t="s">
        <v>874</v>
      </c>
      <c r="G409" s="39"/>
      <c r="H409" s="39"/>
      <c r="I409" s="242"/>
      <c r="J409" s="39"/>
      <c r="K409" s="39"/>
      <c r="L409" s="43"/>
      <c r="M409" s="243"/>
      <c r="N409" s="244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167</v>
      </c>
      <c r="AU409" s="16" t="s">
        <v>85</v>
      </c>
    </row>
    <row r="410" s="2" customFormat="1" ht="37.8" customHeight="1">
      <c r="A410" s="37"/>
      <c r="B410" s="38"/>
      <c r="C410" s="226" t="s">
        <v>1195</v>
      </c>
      <c r="D410" s="226" t="s">
        <v>161</v>
      </c>
      <c r="E410" s="227" t="s">
        <v>1057</v>
      </c>
      <c r="F410" s="228" t="s">
        <v>1058</v>
      </c>
      <c r="G410" s="229" t="s">
        <v>276</v>
      </c>
      <c r="H410" s="230">
        <v>8</v>
      </c>
      <c r="I410" s="231"/>
      <c r="J410" s="232">
        <f>ROUND(I410*H410,2)</f>
        <v>0</v>
      </c>
      <c r="K410" s="233"/>
      <c r="L410" s="43"/>
      <c r="M410" s="234" t="s">
        <v>1</v>
      </c>
      <c r="N410" s="235" t="s">
        <v>41</v>
      </c>
      <c r="O410" s="90"/>
      <c r="P410" s="236">
        <f>O410*H410</f>
        <v>0</v>
      </c>
      <c r="Q410" s="236">
        <v>0.00019000000000000001</v>
      </c>
      <c r="R410" s="236">
        <f>Q410*H410</f>
        <v>0.0015200000000000001</v>
      </c>
      <c r="S410" s="236">
        <v>0</v>
      </c>
      <c r="T410" s="237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8" t="s">
        <v>236</v>
      </c>
      <c r="AT410" s="238" t="s">
        <v>161</v>
      </c>
      <c r="AU410" s="238" t="s">
        <v>85</v>
      </c>
      <c r="AY410" s="16" t="s">
        <v>158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6" t="s">
        <v>83</v>
      </c>
      <c r="BK410" s="239">
        <f>ROUND(I410*H410,2)</f>
        <v>0</v>
      </c>
      <c r="BL410" s="16" t="s">
        <v>236</v>
      </c>
      <c r="BM410" s="238" t="s">
        <v>2285</v>
      </c>
    </row>
    <row r="411" s="2" customFormat="1">
      <c r="A411" s="37"/>
      <c r="B411" s="38"/>
      <c r="C411" s="39"/>
      <c r="D411" s="240" t="s">
        <v>167</v>
      </c>
      <c r="E411" s="39"/>
      <c r="F411" s="241" t="s">
        <v>1058</v>
      </c>
      <c r="G411" s="39"/>
      <c r="H411" s="39"/>
      <c r="I411" s="242"/>
      <c r="J411" s="39"/>
      <c r="K411" s="39"/>
      <c r="L411" s="43"/>
      <c r="M411" s="243"/>
      <c r="N411" s="244"/>
      <c r="O411" s="90"/>
      <c r="P411" s="90"/>
      <c r="Q411" s="90"/>
      <c r="R411" s="90"/>
      <c r="S411" s="90"/>
      <c r="T411" s="91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167</v>
      </c>
      <c r="AU411" s="16" t="s">
        <v>85</v>
      </c>
    </row>
    <row r="412" s="2" customFormat="1" ht="37.8" customHeight="1">
      <c r="A412" s="37"/>
      <c r="B412" s="38"/>
      <c r="C412" s="226" t="s">
        <v>1199</v>
      </c>
      <c r="D412" s="226" t="s">
        <v>161</v>
      </c>
      <c r="E412" s="227" t="s">
        <v>1061</v>
      </c>
      <c r="F412" s="228" t="s">
        <v>1062</v>
      </c>
      <c r="G412" s="229" t="s">
        <v>276</v>
      </c>
      <c r="H412" s="230">
        <v>50</v>
      </c>
      <c r="I412" s="231"/>
      <c r="J412" s="232">
        <f>ROUND(I412*H412,2)</f>
        <v>0</v>
      </c>
      <c r="K412" s="233"/>
      <c r="L412" s="43"/>
      <c r="M412" s="234" t="s">
        <v>1</v>
      </c>
      <c r="N412" s="235" t="s">
        <v>41</v>
      </c>
      <c r="O412" s="90"/>
      <c r="P412" s="236">
        <f>O412*H412</f>
        <v>0</v>
      </c>
      <c r="Q412" s="236">
        <v>0.00024000000000000001</v>
      </c>
      <c r="R412" s="236">
        <f>Q412*H412</f>
        <v>0.012</v>
      </c>
      <c r="S412" s="236">
        <v>0</v>
      </c>
      <c r="T412" s="23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8" t="s">
        <v>236</v>
      </c>
      <c r="AT412" s="238" t="s">
        <v>161</v>
      </c>
      <c r="AU412" s="238" t="s">
        <v>85</v>
      </c>
      <c r="AY412" s="16" t="s">
        <v>158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6" t="s">
        <v>83</v>
      </c>
      <c r="BK412" s="239">
        <f>ROUND(I412*H412,2)</f>
        <v>0</v>
      </c>
      <c r="BL412" s="16" t="s">
        <v>236</v>
      </c>
      <c r="BM412" s="238" t="s">
        <v>2286</v>
      </c>
    </row>
    <row r="413" s="2" customFormat="1">
      <c r="A413" s="37"/>
      <c r="B413" s="38"/>
      <c r="C413" s="39"/>
      <c r="D413" s="240" t="s">
        <v>167</v>
      </c>
      <c r="E413" s="39"/>
      <c r="F413" s="241" t="s">
        <v>1062</v>
      </c>
      <c r="G413" s="39"/>
      <c r="H413" s="39"/>
      <c r="I413" s="242"/>
      <c r="J413" s="39"/>
      <c r="K413" s="39"/>
      <c r="L413" s="43"/>
      <c r="M413" s="243"/>
      <c r="N413" s="244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167</v>
      </c>
      <c r="AU413" s="16" t="s">
        <v>85</v>
      </c>
    </row>
    <row r="414" s="2" customFormat="1" ht="24.15" customHeight="1">
      <c r="A414" s="37"/>
      <c r="B414" s="38"/>
      <c r="C414" s="226" t="s">
        <v>1203</v>
      </c>
      <c r="D414" s="226" t="s">
        <v>161</v>
      </c>
      <c r="E414" s="227" t="s">
        <v>1069</v>
      </c>
      <c r="F414" s="228" t="s">
        <v>1070</v>
      </c>
      <c r="G414" s="229" t="s">
        <v>192</v>
      </c>
      <c r="H414" s="230">
        <v>0.01</v>
      </c>
      <c r="I414" s="231"/>
      <c r="J414" s="232">
        <f>ROUND(I414*H414,2)</f>
        <v>0</v>
      </c>
      <c r="K414" s="233"/>
      <c r="L414" s="43"/>
      <c r="M414" s="234" t="s">
        <v>1</v>
      </c>
      <c r="N414" s="235" t="s">
        <v>41</v>
      </c>
      <c r="O414" s="90"/>
      <c r="P414" s="236">
        <f>O414*H414</f>
        <v>0</v>
      </c>
      <c r="Q414" s="236">
        <v>0</v>
      </c>
      <c r="R414" s="236">
        <f>Q414*H414</f>
        <v>0</v>
      </c>
      <c r="S414" s="236">
        <v>0</v>
      </c>
      <c r="T414" s="237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8" t="s">
        <v>236</v>
      </c>
      <c r="AT414" s="238" t="s">
        <v>161</v>
      </c>
      <c r="AU414" s="238" t="s">
        <v>85</v>
      </c>
      <c r="AY414" s="16" t="s">
        <v>158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6" t="s">
        <v>83</v>
      </c>
      <c r="BK414" s="239">
        <f>ROUND(I414*H414,2)</f>
        <v>0</v>
      </c>
      <c r="BL414" s="16" t="s">
        <v>236</v>
      </c>
      <c r="BM414" s="238" t="s">
        <v>2287</v>
      </c>
    </row>
    <row r="415" s="2" customFormat="1">
      <c r="A415" s="37"/>
      <c r="B415" s="38"/>
      <c r="C415" s="39"/>
      <c r="D415" s="240" t="s">
        <v>167</v>
      </c>
      <c r="E415" s="39"/>
      <c r="F415" s="241" t="s">
        <v>1070</v>
      </c>
      <c r="G415" s="39"/>
      <c r="H415" s="39"/>
      <c r="I415" s="242"/>
      <c r="J415" s="39"/>
      <c r="K415" s="39"/>
      <c r="L415" s="43"/>
      <c r="M415" s="243"/>
      <c r="N415" s="244"/>
      <c r="O415" s="90"/>
      <c r="P415" s="90"/>
      <c r="Q415" s="90"/>
      <c r="R415" s="90"/>
      <c r="S415" s="90"/>
      <c r="T415" s="91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167</v>
      </c>
      <c r="AU415" s="16" t="s">
        <v>85</v>
      </c>
    </row>
    <row r="416" s="2" customFormat="1" ht="16.5" customHeight="1">
      <c r="A416" s="37"/>
      <c r="B416" s="38"/>
      <c r="C416" s="226" t="s">
        <v>1210</v>
      </c>
      <c r="D416" s="226" t="s">
        <v>161</v>
      </c>
      <c r="E416" s="227" t="s">
        <v>1073</v>
      </c>
      <c r="F416" s="228" t="s">
        <v>1074</v>
      </c>
      <c r="G416" s="229" t="s">
        <v>776</v>
      </c>
      <c r="H416" s="230">
        <v>1</v>
      </c>
      <c r="I416" s="231"/>
      <c r="J416" s="232">
        <f>ROUND(I416*H416,2)</f>
        <v>0</v>
      </c>
      <c r="K416" s="233"/>
      <c r="L416" s="43"/>
      <c r="M416" s="234" t="s">
        <v>1</v>
      </c>
      <c r="N416" s="235" t="s">
        <v>41</v>
      </c>
      <c r="O416" s="90"/>
      <c r="P416" s="236">
        <f>O416*H416</f>
        <v>0</v>
      </c>
      <c r="Q416" s="236">
        <v>0.00029</v>
      </c>
      <c r="R416" s="236">
        <f>Q416*H416</f>
        <v>0.00029</v>
      </c>
      <c r="S416" s="236">
        <v>0</v>
      </c>
      <c r="T416" s="237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8" t="s">
        <v>236</v>
      </c>
      <c r="AT416" s="238" t="s">
        <v>161</v>
      </c>
      <c r="AU416" s="238" t="s">
        <v>85</v>
      </c>
      <c r="AY416" s="16" t="s">
        <v>158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6" t="s">
        <v>83</v>
      </c>
      <c r="BK416" s="239">
        <f>ROUND(I416*H416,2)</f>
        <v>0</v>
      </c>
      <c r="BL416" s="16" t="s">
        <v>236</v>
      </c>
      <c r="BM416" s="238" t="s">
        <v>2288</v>
      </c>
    </row>
    <row r="417" s="2" customFormat="1">
      <c r="A417" s="37"/>
      <c r="B417" s="38"/>
      <c r="C417" s="39"/>
      <c r="D417" s="240" t="s">
        <v>167</v>
      </c>
      <c r="E417" s="39"/>
      <c r="F417" s="241" t="s">
        <v>1074</v>
      </c>
      <c r="G417" s="39"/>
      <c r="H417" s="39"/>
      <c r="I417" s="242"/>
      <c r="J417" s="39"/>
      <c r="K417" s="39"/>
      <c r="L417" s="43"/>
      <c r="M417" s="243"/>
      <c r="N417" s="244"/>
      <c r="O417" s="90"/>
      <c r="P417" s="90"/>
      <c r="Q417" s="90"/>
      <c r="R417" s="90"/>
      <c r="S417" s="90"/>
      <c r="T417" s="91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167</v>
      </c>
      <c r="AU417" s="16" t="s">
        <v>85</v>
      </c>
    </row>
    <row r="418" s="2" customFormat="1" ht="24.15" customHeight="1">
      <c r="A418" s="37"/>
      <c r="B418" s="38"/>
      <c r="C418" s="226" t="s">
        <v>1215</v>
      </c>
      <c r="D418" s="226" t="s">
        <v>161</v>
      </c>
      <c r="E418" s="227" t="s">
        <v>1077</v>
      </c>
      <c r="F418" s="228" t="s">
        <v>1078</v>
      </c>
      <c r="G418" s="229" t="s">
        <v>192</v>
      </c>
      <c r="H418" s="230">
        <v>0.496</v>
      </c>
      <c r="I418" s="231"/>
      <c r="J418" s="232">
        <f>ROUND(I418*H418,2)</f>
        <v>0</v>
      </c>
      <c r="K418" s="233"/>
      <c r="L418" s="43"/>
      <c r="M418" s="234" t="s">
        <v>1</v>
      </c>
      <c r="N418" s="235" t="s">
        <v>41</v>
      </c>
      <c r="O418" s="90"/>
      <c r="P418" s="236">
        <f>O418*H418</f>
        <v>0</v>
      </c>
      <c r="Q418" s="236">
        <v>0</v>
      </c>
      <c r="R418" s="236">
        <f>Q418*H418</f>
        <v>0</v>
      </c>
      <c r="S418" s="236">
        <v>0</v>
      </c>
      <c r="T418" s="237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8" t="s">
        <v>236</v>
      </c>
      <c r="AT418" s="238" t="s">
        <v>161</v>
      </c>
      <c r="AU418" s="238" t="s">
        <v>85</v>
      </c>
      <c r="AY418" s="16" t="s">
        <v>158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6" t="s">
        <v>83</v>
      </c>
      <c r="BK418" s="239">
        <f>ROUND(I418*H418,2)</f>
        <v>0</v>
      </c>
      <c r="BL418" s="16" t="s">
        <v>236</v>
      </c>
      <c r="BM418" s="238" t="s">
        <v>2289</v>
      </c>
    </row>
    <row r="419" s="2" customFormat="1">
      <c r="A419" s="37"/>
      <c r="B419" s="38"/>
      <c r="C419" s="39"/>
      <c r="D419" s="240" t="s">
        <v>167</v>
      </c>
      <c r="E419" s="39"/>
      <c r="F419" s="241" t="s">
        <v>1078</v>
      </c>
      <c r="G419" s="39"/>
      <c r="H419" s="39"/>
      <c r="I419" s="242"/>
      <c r="J419" s="39"/>
      <c r="K419" s="39"/>
      <c r="L419" s="43"/>
      <c r="M419" s="243"/>
      <c r="N419" s="244"/>
      <c r="O419" s="90"/>
      <c r="P419" s="90"/>
      <c r="Q419" s="90"/>
      <c r="R419" s="90"/>
      <c r="S419" s="90"/>
      <c r="T419" s="91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167</v>
      </c>
      <c r="AU419" s="16" t="s">
        <v>85</v>
      </c>
    </row>
    <row r="420" s="12" customFormat="1" ht="22.8" customHeight="1">
      <c r="A420" s="12"/>
      <c r="B420" s="210"/>
      <c r="C420" s="211"/>
      <c r="D420" s="212" t="s">
        <v>75</v>
      </c>
      <c r="E420" s="224" t="s">
        <v>1080</v>
      </c>
      <c r="F420" s="224" t="s">
        <v>1081</v>
      </c>
      <c r="G420" s="211"/>
      <c r="H420" s="211"/>
      <c r="I420" s="214"/>
      <c r="J420" s="225">
        <f>BK420</f>
        <v>0</v>
      </c>
      <c r="K420" s="211"/>
      <c r="L420" s="216"/>
      <c r="M420" s="217"/>
      <c r="N420" s="218"/>
      <c r="O420" s="218"/>
      <c r="P420" s="219">
        <f>SUM(P421:P458)</f>
        <v>0</v>
      </c>
      <c r="Q420" s="218"/>
      <c r="R420" s="219">
        <f>SUM(R421:R458)</f>
        <v>0.11792</v>
      </c>
      <c r="S420" s="218"/>
      <c r="T420" s="220">
        <f>SUM(T421:T458)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21" t="s">
        <v>85</v>
      </c>
      <c r="AT420" s="222" t="s">
        <v>75</v>
      </c>
      <c r="AU420" s="222" t="s">
        <v>83</v>
      </c>
      <c r="AY420" s="221" t="s">
        <v>158</v>
      </c>
      <c r="BK420" s="223">
        <f>SUM(BK421:BK458)</f>
        <v>0</v>
      </c>
    </row>
    <row r="421" s="2" customFormat="1" ht="24.15" customHeight="1">
      <c r="A421" s="37"/>
      <c r="B421" s="38"/>
      <c r="C421" s="226" t="s">
        <v>1219</v>
      </c>
      <c r="D421" s="226" t="s">
        <v>161</v>
      </c>
      <c r="E421" s="227" t="s">
        <v>2290</v>
      </c>
      <c r="F421" s="228" t="s">
        <v>2291</v>
      </c>
      <c r="G421" s="229" t="s">
        <v>776</v>
      </c>
      <c r="H421" s="230">
        <v>1</v>
      </c>
      <c r="I421" s="231"/>
      <c r="J421" s="232">
        <f>ROUND(I421*H421,2)</f>
        <v>0</v>
      </c>
      <c r="K421" s="233"/>
      <c r="L421" s="43"/>
      <c r="M421" s="234" t="s">
        <v>1</v>
      </c>
      <c r="N421" s="235" t="s">
        <v>41</v>
      </c>
      <c r="O421" s="90"/>
      <c r="P421" s="236">
        <f>O421*H421</f>
        <v>0</v>
      </c>
      <c r="Q421" s="236">
        <v>0.0093900000000000008</v>
      </c>
      <c r="R421" s="236">
        <f>Q421*H421</f>
        <v>0.0093900000000000008</v>
      </c>
      <c r="S421" s="236">
        <v>0</v>
      </c>
      <c r="T421" s="237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8" t="s">
        <v>236</v>
      </c>
      <c r="AT421" s="238" t="s">
        <v>161</v>
      </c>
      <c r="AU421" s="238" t="s">
        <v>85</v>
      </c>
      <c r="AY421" s="16" t="s">
        <v>158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6" t="s">
        <v>83</v>
      </c>
      <c r="BK421" s="239">
        <f>ROUND(I421*H421,2)</f>
        <v>0</v>
      </c>
      <c r="BL421" s="16" t="s">
        <v>236</v>
      </c>
      <c r="BM421" s="238" t="s">
        <v>2292</v>
      </c>
    </row>
    <row r="422" s="2" customFormat="1">
      <c r="A422" s="37"/>
      <c r="B422" s="38"/>
      <c r="C422" s="39"/>
      <c r="D422" s="240" t="s">
        <v>167</v>
      </c>
      <c r="E422" s="39"/>
      <c r="F422" s="241" t="s">
        <v>2291</v>
      </c>
      <c r="G422" s="39"/>
      <c r="H422" s="39"/>
      <c r="I422" s="242"/>
      <c r="J422" s="39"/>
      <c r="K422" s="39"/>
      <c r="L422" s="43"/>
      <c r="M422" s="243"/>
      <c r="N422" s="244"/>
      <c r="O422" s="90"/>
      <c r="P422" s="90"/>
      <c r="Q422" s="90"/>
      <c r="R422" s="90"/>
      <c r="S422" s="90"/>
      <c r="T422" s="91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167</v>
      </c>
      <c r="AU422" s="16" t="s">
        <v>85</v>
      </c>
    </row>
    <row r="423" s="2" customFormat="1" ht="24.15" customHeight="1">
      <c r="A423" s="37"/>
      <c r="B423" s="38"/>
      <c r="C423" s="226" t="s">
        <v>1223</v>
      </c>
      <c r="D423" s="226" t="s">
        <v>161</v>
      </c>
      <c r="E423" s="227" t="s">
        <v>2293</v>
      </c>
      <c r="F423" s="228" t="s">
        <v>2294</v>
      </c>
      <c r="G423" s="229" t="s">
        <v>776</v>
      </c>
      <c r="H423" s="230">
        <v>2</v>
      </c>
      <c r="I423" s="231"/>
      <c r="J423" s="232">
        <f>ROUND(I423*H423,2)</f>
        <v>0</v>
      </c>
      <c r="K423" s="233"/>
      <c r="L423" s="43"/>
      <c r="M423" s="234" t="s">
        <v>1</v>
      </c>
      <c r="N423" s="235" t="s">
        <v>41</v>
      </c>
      <c r="O423" s="90"/>
      <c r="P423" s="236">
        <f>O423*H423</f>
        <v>0</v>
      </c>
      <c r="Q423" s="236">
        <v>0.023050000000000001</v>
      </c>
      <c r="R423" s="236">
        <f>Q423*H423</f>
        <v>0.046100000000000002</v>
      </c>
      <c r="S423" s="236">
        <v>0</v>
      </c>
      <c r="T423" s="237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8" t="s">
        <v>236</v>
      </c>
      <c r="AT423" s="238" t="s">
        <v>161</v>
      </c>
      <c r="AU423" s="238" t="s">
        <v>85</v>
      </c>
      <c r="AY423" s="16" t="s">
        <v>158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6" t="s">
        <v>83</v>
      </c>
      <c r="BK423" s="239">
        <f>ROUND(I423*H423,2)</f>
        <v>0</v>
      </c>
      <c r="BL423" s="16" t="s">
        <v>236</v>
      </c>
      <c r="BM423" s="238" t="s">
        <v>2295</v>
      </c>
    </row>
    <row r="424" s="2" customFormat="1">
      <c r="A424" s="37"/>
      <c r="B424" s="38"/>
      <c r="C424" s="39"/>
      <c r="D424" s="240" t="s">
        <v>167</v>
      </c>
      <c r="E424" s="39"/>
      <c r="F424" s="241" t="s">
        <v>2294</v>
      </c>
      <c r="G424" s="39"/>
      <c r="H424" s="39"/>
      <c r="I424" s="242"/>
      <c r="J424" s="39"/>
      <c r="K424" s="39"/>
      <c r="L424" s="43"/>
      <c r="M424" s="243"/>
      <c r="N424" s="244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167</v>
      </c>
      <c r="AU424" s="16" t="s">
        <v>85</v>
      </c>
    </row>
    <row r="425" s="2" customFormat="1" ht="33" customHeight="1">
      <c r="A425" s="37"/>
      <c r="B425" s="38"/>
      <c r="C425" s="226" t="s">
        <v>1829</v>
      </c>
      <c r="D425" s="226" t="s">
        <v>161</v>
      </c>
      <c r="E425" s="227" t="s">
        <v>2296</v>
      </c>
      <c r="F425" s="228" t="s">
        <v>2297</v>
      </c>
      <c r="G425" s="229" t="s">
        <v>776</v>
      </c>
      <c r="H425" s="230">
        <v>1</v>
      </c>
      <c r="I425" s="231"/>
      <c r="J425" s="232">
        <f>ROUND(I425*H425,2)</f>
        <v>0</v>
      </c>
      <c r="K425" s="233"/>
      <c r="L425" s="43"/>
      <c r="M425" s="234" t="s">
        <v>1</v>
      </c>
      <c r="N425" s="235" t="s">
        <v>41</v>
      </c>
      <c r="O425" s="90"/>
      <c r="P425" s="236">
        <f>O425*H425</f>
        <v>0</v>
      </c>
      <c r="Q425" s="236">
        <v>0.031759999999999997</v>
      </c>
      <c r="R425" s="236">
        <f>Q425*H425</f>
        <v>0.031759999999999997</v>
      </c>
      <c r="S425" s="236">
        <v>0</v>
      </c>
      <c r="T425" s="237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8" t="s">
        <v>236</v>
      </c>
      <c r="AT425" s="238" t="s">
        <v>161</v>
      </c>
      <c r="AU425" s="238" t="s">
        <v>85</v>
      </c>
      <c r="AY425" s="16" t="s">
        <v>158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6" t="s">
        <v>83</v>
      </c>
      <c r="BK425" s="239">
        <f>ROUND(I425*H425,2)</f>
        <v>0</v>
      </c>
      <c r="BL425" s="16" t="s">
        <v>236</v>
      </c>
      <c r="BM425" s="238" t="s">
        <v>2298</v>
      </c>
    </row>
    <row r="426" s="2" customFormat="1">
      <c r="A426" s="37"/>
      <c r="B426" s="38"/>
      <c r="C426" s="39"/>
      <c r="D426" s="240" t="s">
        <v>167</v>
      </c>
      <c r="E426" s="39"/>
      <c r="F426" s="241" t="s">
        <v>2297</v>
      </c>
      <c r="G426" s="39"/>
      <c r="H426" s="39"/>
      <c r="I426" s="242"/>
      <c r="J426" s="39"/>
      <c r="K426" s="39"/>
      <c r="L426" s="43"/>
      <c r="M426" s="243"/>
      <c r="N426" s="244"/>
      <c r="O426" s="90"/>
      <c r="P426" s="90"/>
      <c r="Q426" s="90"/>
      <c r="R426" s="90"/>
      <c r="S426" s="90"/>
      <c r="T426" s="91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167</v>
      </c>
      <c r="AU426" s="16" t="s">
        <v>85</v>
      </c>
    </row>
    <row r="427" s="2" customFormat="1" ht="24.15" customHeight="1">
      <c r="A427" s="37"/>
      <c r="B427" s="38"/>
      <c r="C427" s="226" t="s">
        <v>2299</v>
      </c>
      <c r="D427" s="226" t="s">
        <v>161</v>
      </c>
      <c r="E427" s="227" t="s">
        <v>1095</v>
      </c>
      <c r="F427" s="228" t="s">
        <v>1096</v>
      </c>
      <c r="G427" s="229" t="s">
        <v>362</v>
      </c>
      <c r="H427" s="230">
        <v>4</v>
      </c>
      <c r="I427" s="231"/>
      <c r="J427" s="232">
        <f>ROUND(I427*H427,2)</f>
        <v>0</v>
      </c>
      <c r="K427" s="233"/>
      <c r="L427" s="43"/>
      <c r="M427" s="234" t="s">
        <v>1</v>
      </c>
      <c r="N427" s="235" t="s">
        <v>41</v>
      </c>
      <c r="O427" s="90"/>
      <c r="P427" s="236">
        <f>O427*H427</f>
        <v>0</v>
      </c>
      <c r="Q427" s="236">
        <v>0.00024000000000000001</v>
      </c>
      <c r="R427" s="236">
        <f>Q427*H427</f>
        <v>0.00096000000000000002</v>
      </c>
      <c r="S427" s="236">
        <v>0</v>
      </c>
      <c r="T427" s="237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8" t="s">
        <v>236</v>
      </c>
      <c r="AT427" s="238" t="s">
        <v>161</v>
      </c>
      <c r="AU427" s="238" t="s">
        <v>85</v>
      </c>
      <c r="AY427" s="16" t="s">
        <v>158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6" t="s">
        <v>83</v>
      </c>
      <c r="BK427" s="239">
        <f>ROUND(I427*H427,2)</f>
        <v>0</v>
      </c>
      <c r="BL427" s="16" t="s">
        <v>236</v>
      </c>
      <c r="BM427" s="238" t="s">
        <v>2300</v>
      </c>
    </row>
    <row r="428" s="2" customFormat="1">
      <c r="A428" s="37"/>
      <c r="B428" s="38"/>
      <c r="C428" s="39"/>
      <c r="D428" s="240" t="s">
        <v>167</v>
      </c>
      <c r="E428" s="39"/>
      <c r="F428" s="241" t="s">
        <v>1096</v>
      </c>
      <c r="G428" s="39"/>
      <c r="H428" s="39"/>
      <c r="I428" s="242"/>
      <c r="J428" s="39"/>
      <c r="K428" s="39"/>
      <c r="L428" s="43"/>
      <c r="M428" s="243"/>
      <c r="N428" s="244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167</v>
      </c>
      <c r="AU428" s="16" t="s">
        <v>85</v>
      </c>
    </row>
    <row r="429" s="2" customFormat="1" ht="21.75" customHeight="1">
      <c r="A429" s="37"/>
      <c r="B429" s="38"/>
      <c r="C429" s="226" t="s">
        <v>2301</v>
      </c>
      <c r="D429" s="226" t="s">
        <v>161</v>
      </c>
      <c r="E429" s="227" t="s">
        <v>1103</v>
      </c>
      <c r="F429" s="228" t="s">
        <v>1104</v>
      </c>
      <c r="G429" s="229" t="s">
        <v>362</v>
      </c>
      <c r="H429" s="230">
        <v>1</v>
      </c>
      <c r="I429" s="231"/>
      <c r="J429" s="232">
        <f>ROUND(I429*H429,2)</f>
        <v>0</v>
      </c>
      <c r="K429" s="233"/>
      <c r="L429" s="43"/>
      <c r="M429" s="234" t="s">
        <v>1</v>
      </c>
      <c r="N429" s="235" t="s">
        <v>41</v>
      </c>
      <c r="O429" s="90"/>
      <c r="P429" s="236">
        <f>O429*H429</f>
        <v>0</v>
      </c>
      <c r="Q429" s="236">
        <v>0.00044000000000000002</v>
      </c>
      <c r="R429" s="236">
        <f>Q429*H429</f>
        <v>0.00044000000000000002</v>
      </c>
      <c r="S429" s="236">
        <v>0</v>
      </c>
      <c r="T429" s="23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8" t="s">
        <v>236</v>
      </c>
      <c r="AT429" s="238" t="s">
        <v>161</v>
      </c>
      <c r="AU429" s="238" t="s">
        <v>85</v>
      </c>
      <c r="AY429" s="16" t="s">
        <v>158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6" t="s">
        <v>83</v>
      </c>
      <c r="BK429" s="239">
        <f>ROUND(I429*H429,2)</f>
        <v>0</v>
      </c>
      <c r="BL429" s="16" t="s">
        <v>236</v>
      </c>
      <c r="BM429" s="238" t="s">
        <v>2302</v>
      </c>
    </row>
    <row r="430" s="2" customFormat="1">
      <c r="A430" s="37"/>
      <c r="B430" s="38"/>
      <c r="C430" s="39"/>
      <c r="D430" s="240" t="s">
        <v>167</v>
      </c>
      <c r="E430" s="39"/>
      <c r="F430" s="241" t="s">
        <v>1104</v>
      </c>
      <c r="G430" s="39"/>
      <c r="H430" s="39"/>
      <c r="I430" s="242"/>
      <c r="J430" s="39"/>
      <c r="K430" s="39"/>
      <c r="L430" s="43"/>
      <c r="M430" s="243"/>
      <c r="N430" s="244"/>
      <c r="O430" s="90"/>
      <c r="P430" s="90"/>
      <c r="Q430" s="90"/>
      <c r="R430" s="90"/>
      <c r="S430" s="90"/>
      <c r="T430" s="91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167</v>
      </c>
      <c r="AU430" s="16" t="s">
        <v>85</v>
      </c>
    </row>
    <row r="431" s="2" customFormat="1" ht="24.15" customHeight="1">
      <c r="A431" s="37"/>
      <c r="B431" s="38"/>
      <c r="C431" s="226" t="s">
        <v>2303</v>
      </c>
      <c r="D431" s="226" t="s">
        <v>161</v>
      </c>
      <c r="E431" s="227" t="s">
        <v>1107</v>
      </c>
      <c r="F431" s="228" t="s">
        <v>1108</v>
      </c>
      <c r="G431" s="229" t="s">
        <v>362</v>
      </c>
      <c r="H431" s="230">
        <v>2</v>
      </c>
      <c r="I431" s="231"/>
      <c r="J431" s="232">
        <f>ROUND(I431*H431,2)</f>
        <v>0</v>
      </c>
      <c r="K431" s="233"/>
      <c r="L431" s="43"/>
      <c r="M431" s="234" t="s">
        <v>1</v>
      </c>
      <c r="N431" s="235" t="s">
        <v>41</v>
      </c>
      <c r="O431" s="90"/>
      <c r="P431" s="236">
        <f>O431*H431</f>
        <v>0</v>
      </c>
      <c r="Q431" s="236">
        <v>0.00022000000000000001</v>
      </c>
      <c r="R431" s="236">
        <f>Q431*H431</f>
        <v>0.00044000000000000002</v>
      </c>
      <c r="S431" s="236">
        <v>0</v>
      </c>
      <c r="T431" s="237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38" t="s">
        <v>236</v>
      </c>
      <c r="AT431" s="238" t="s">
        <v>161</v>
      </c>
      <c r="AU431" s="238" t="s">
        <v>85</v>
      </c>
      <c r="AY431" s="16" t="s">
        <v>158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6" t="s">
        <v>83</v>
      </c>
      <c r="BK431" s="239">
        <f>ROUND(I431*H431,2)</f>
        <v>0</v>
      </c>
      <c r="BL431" s="16" t="s">
        <v>236</v>
      </c>
      <c r="BM431" s="238" t="s">
        <v>2304</v>
      </c>
    </row>
    <row r="432" s="2" customFormat="1">
      <c r="A432" s="37"/>
      <c r="B432" s="38"/>
      <c r="C432" s="39"/>
      <c r="D432" s="240" t="s">
        <v>167</v>
      </c>
      <c r="E432" s="39"/>
      <c r="F432" s="241" t="s">
        <v>1108</v>
      </c>
      <c r="G432" s="39"/>
      <c r="H432" s="39"/>
      <c r="I432" s="242"/>
      <c r="J432" s="39"/>
      <c r="K432" s="39"/>
      <c r="L432" s="43"/>
      <c r="M432" s="243"/>
      <c r="N432" s="244"/>
      <c r="O432" s="90"/>
      <c r="P432" s="90"/>
      <c r="Q432" s="90"/>
      <c r="R432" s="90"/>
      <c r="S432" s="90"/>
      <c r="T432" s="91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167</v>
      </c>
      <c r="AU432" s="16" t="s">
        <v>85</v>
      </c>
    </row>
    <row r="433" s="2" customFormat="1" ht="21.75" customHeight="1">
      <c r="A433" s="37"/>
      <c r="B433" s="38"/>
      <c r="C433" s="226" t="s">
        <v>2305</v>
      </c>
      <c r="D433" s="226" t="s">
        <v>161</v>
      </c>
      <c r="E433" s="227" t="s">
        <v>2306</v>
      </c>
      <c r="F433" s="228" t="s">
        <v>2307</v>
      </c>
      <c r="G433" s="229" t="s">
        <v>362</v>
      </c>
      <c r="H433" s="230">
        <v>1</v>
      </c>
      <c r="I433" s="231"/>
      <c r="J433" s="232">
        <f>ROUND(I433*H433,2)</f>
        <v>0</v>
      </c>
      <c r="K433" s="233"/>
      <c r="L433" s="43"/>
      <c r="M433" s="234" t="s">
        <v>1</v>
      </c>
      <c r="N433" s="235" t="s">
        <v>41</v>
      </c>
      <c r="O433" s="90"/>
      <c r="P433" s="236">
        <f>O433*H433</f>
        <v>0</v>
      </c>
      <c r="Q433" s="236">
        <v>0.00173</v>
      </c>
      <c r="R433" s="236">
        <f>Q433*H433</f>
        <v>0.00173</v>
      </c>
      <c r="S433" s="236">
        <v>0</v>
      </c>
      <c r="T433" s="237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8" t="s">
        <v>236</v>
      </c>
      <c r="AT433" s="238" t="s">
        <v>161</v>
      </c>
      <c r="AU433" s="238" t="s">
        <v>85</v>
      </c>
      <c r="AY433" s="16" t="s">
        <v>158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6" t="s">
        <v>83</v>
      </c>
      <c r="BK433" s="239">
        <f>ROUND(I433*H433,2)</f>
        <v>0</v>
      </c>
      <c r="BL433" s="16" t="s">
        <v>236</v>
      </c>
      <c r="BM433" s="238" t="s">
        <v>2308</v>
      </c>
    </row>
    <row r="434" s="2" customFormat="1">
      <c r="A434" s="37"/>
      <c r="B434" s="38"/>
      <c r="C434" s="39"/>
      <c r="D434" s="240" t="s">
        <v>167</v>
      </c>
      <c r="E434" s="39"/>
      <c r="F434" s="241" t="s">
        <v>2307</v>
      </c>
      <c r="G434" s="39"/>
      <c r="H434" s="39"/>
      <c r="I434" s="242"/>
      <c r="J434" s="39"/>
      <c r="K434" s="39"/>
      <c r="L434" s="43"/>
      <c r="M434" s="243"/>
      <c r="N434" s="244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167</v>
      </c>
      <c r="AU434" s="16" t="s">
        <v>85</v>
      </c>
    </row>
    <row r="435" s="2" customFormat="1" ht="24.15" customHeight="1">
      <c r="A435" s="37"/>
      <c r="B435" s="38"/>
      <c r="C435" s="226" t="s">
        <v>2309</v>
      </c>
      <c r="D435" s="226" t="s">
        <v>161</v>
      </c>
      <c r="E435" s="227" t="s">
        <v>2310</v>
      </c>
      <c r="F435" s="228" t="s">
        <v>2311</v>
      </c>
      <c r="G435" s="229" t="s">
        <v>362</v>
      </c>
      <c r="H435" s="230">
        <v>2</v>
      </c>
      <c r="I435" s="231"/>
      <c r="J435" s="232">
        <f>ROUND(I435*H435,2)</f>
        <v>0</v>
      </c>
      <c r="K435" s="233"/>
      <c r="L435" s="43"/>
      <c r="M435" s="234" t="s">
        <v>1</v>
      </c>
      <c r="N435" s="235" t="s">
        <v>41</v>
      </c>
      <c r="O435" s="90"/>
      <c r="P435" s="236">
        <f>O435*H435</f>
        <v>0</v>
      </c>
      <c r="Q435" s="236">
        <v>0.00069999999999999999</v>
      </c>
      <c r="R435" s="236">
        <f>Q435*H435</f>
        <v>0.0014</v>
      </c>
      <c r="S435" s="236">
        <v>0</v>
      </c>
      <c r="T435" s="237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8" t="s">
        <v>236</v>
      </c>
      <c r="AT435" s="238" t="s">
        <v>161</v>
      </c>
      <c r="AU435" s="238" t="s">
        <v>85</v>
      </c>
      <c r="AY435" s="16" t="s">
        <v>158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6" t="s">
        <v>83</v>
      </c>
      <c r="BK435" s="239">
        <f>ROUND(I435*H435,2)</f>
        <v>0</v>
      </c>
      <c r="BL435" s="16" t="s">
        <v>236</v>
      </c>
      <c r="BM435" s="238" t="s">
        <v>2312</v>
      </c>
    </row>
    <row r="436" s="2" customFormat="1">
      <c r="A436" s="37"/>
      <c r="B436" s="38"/>
      <c r="C436" s="39"/>
      <c r="D436" s="240" t="s">
        <v>167</v>
      </c>
      <c r="E436" s="39"/>
      <c r="F436" s="241" t="s">
        <v>2311</v>
      </c>
      <c r="G436" s="39"/>
      <c r="H436" s="39"/>
      <c r="I436" s="242"/>
      <c r="J436" s="39"/>
      <c r="K436" s="39"/>
      <c r="L436" s="43"/>
      <c r="M436" s="243"/>
      <c r="N436" s="244"/>
      <c r="O436" s="90"/>
      <c r="P436" s="90"/>
      <c r="Q436" s="90"/>
      <c r="R436" s="90"/>
      <c r="S436" s="90"/>
      <c r="T436" s="91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167</v>
      </c>
      <c r="AU436" s="16" t="s">
        <v>85</v>
      </c>
    </row>
    <row r="437" s="2" customFormat="1" ht="21.75" customHeight="1">
      <c r="A437" s="37"/>
      <c r="B437" s="38"/>
      <c r="C437" s="226" t="s">
        <v>2313</v>
      </c>
      <c r="D437" s="226" t="s">
        <v>161</v>
      </c>
      <c r="E437" s="227" t="s">
        <v>1131</v>
      </c>
      <c r="F437" s="228" t="s">
        <v>1132</v>
      </c>
      <c r="G437" s="229" t="s">
        <v>362</v>
      </c>
      <c r="H437" s="230">
        <v>4</v>
      </c>
      <c r="I437" s="231"/>
      <c r="J437" s="232">
        <f>ROUND(I437*H437,2)</f>
        <v>0</v>
      </c>
      <c r="K437" s="233"/>
      <c r="L437" s="43"/>
      <c r="M437" s="234" t="s">
        <v>1</v>
      </c>
      <c r="N437" s="235" t="s">
        <v>41</v>
      </c>
      <c r="O437" s="90"/>
      <c r="P437" s="236">
        <f>O437*H437</f>
        <v>0</v>
      </c>
      <c r="Q437" s="236">
        <v>0.0016800000000000001</v>
      </c>
      <c r="R437" s="236">
        <f>Q437*H437</f>
        <v>0.0067200000000000003</v>
      </c>
      <c r="S437" s="236">
        <v>0</v>
      </c>
      <c r="T437" s="237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8" t="s">
        <v>236</v>
      </c>
      <c r="AT437" s="238" t="s">
        <v>161</v>
      </c>
      <c r="AU437" s="238" t="s">
        <v>85</v>
      </c>
      <c r="AY437" s="16" t="s">
        <v>158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6" t="s">
        <v>83</v>
      </c>
      <c r="BK437" s="239">
        <f>ROUND(I437*H437,2)</f>
        <v>0</v>
      </c>
      <c r="BL437" s="16" t="s">
        <v>236</v>
      </c>
      <c r="BM437" s="238" t="s">
        <v>2314</v>
      </c>
    </row>
    <row r="438" s="2" customFormat="1">
      <c r="A438" s="37"/>
      <c r="B438" s="38"/>
      <c r="C438" s="39"/>
      <c r="D438" s="240" t="s">
        <v>167</v>
      </c>
      <c r="E438" s="39"/>
      <c r="F438" s="241" t="s">
        <v>1132</v>
      </c>
      <c r="G438" s="39"/>
      <c r="H438" s="39"/>
      <c r="I438" s="242"/>
      <c r="J438" s="39"/>
      <c r="K438" s="39"/>
      <c r="L438" s="43"/>
      <c r="M438" s="243"/>
      <c r="N438" s="244"/>
      <c r="O438" s="90"/>
      <c r="P438" s="90"/>
      <c r="Q438" s="90"/>
      <c r="R438" s="90"/>
      <c r="S438" s="90"/>
      <c r="T438" s="91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167</v>
      </c>
      <c r="AU438" s="16" t="s">
        <v>85</v>
      </c>
    </row>
    <row r="439" s="2" customFormat="1" ht="24.15" customHeight="1">
      <c r="A439" s="37"/>
      <c r="B439" s="38"/>
      <c r="C439" s="226" t="s">
        <v>2315</v>
      </c>
      <c r="D439" s="226" t="s">
        <v>161</v>
      </c>
      <c r="E439" s="227" t="s">
        <v>1135</v>
      </c>
      <c r="F439" s="228" t="s">
        <v>1136</v>
      </c>
      <c r="G439" s="229" t="s">
        <v>362</v>
      </c>
      <c r="H439" s="230">
        <v>2</v>
      </c>
      <c r="I439" s="231"/>
      <c r="J439" s="232">
        <f>ROUND(I439*H439,2)</f>
        <v>0</v>
      </c>
      <c r="K439" s="233"/>
      <c r="L439" s="43"/>
      <c r="M439" s="234" t="s">
        <v>1</v>
      </c>
      <c r="N439" s="235" t="s">
        <v>41</v>
      </c>
      <c r="O439" s="90"/>
      <c r="P439" s="236">
        <f>O439*H439</f>
        <v>0</v>
      </c>
      <c r="Q439" s="236">
        <v>0.00315</v>
      </c>
      <c r="R439" s="236">
        <f>Q439*H439</f>
        <v>0.0063</v>
      </c>
      <c r="S439" s="236">
        <v>0</v>
      </c>
      <c r="T439" s="237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8" t="s">
        <v>236</v>
      </c>
      <c r="AT439" s="238" t="s">
        <v>161</v>
      </c>
      <c r="AU439" s="238" t="s">
        <v>85</v>
      </c>
      <c r="AY439" s="16" t="s">
        <v>158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6" t="s">
        <v>83</v>
      </c>
      <c r="BK439" s="239">
        <f>ROUND(I439*H439,2)</f>
        <v>0</v>
      </c>
      <c r="BL439" s="16" t="s">
        <v>236</v>
      </c>
      <c r="BM439" s="238" t="s">
        <v>2316</v>
      </c>
    </row>
    <row r="440" s="2" customFormat="1">
      <c r="A440" s="37"/>
      <c r="B440" s="38"/>
      <c r="C440" s="39"/>
      <c r="D440" s="240" t="s">
        <v>167</v>
      </c>
      <c r="E440" s="39"/>
      <c r="F440" s="241" t="s">
        <v>1136</v>
      </c>
      <c r="G440" s="39"/>
      <c r="H440" s="39"/>
      <c r="I440" s="242"/>
      <c r="J440" s="39"/>
      <c r="K440" s="39"/>
      <c r="L440" s="43"/>
      <c r="M440" s="243"/>
      <c r="N440" s="244"/>
      <c r="O440" s="90"/>
      <c r="P440" s="90"/>
      <c r="Q440" s="90"/>
      <c r="R440" s="90"/>
      <c r="S440" s="90"/>
      <c r="T440" s="91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167</v>
      </c>
      <c r="AU440" s="16" t="s">
        <v>85</v>
      </c>
    </row>
    <row r="441" s="2" customFormat="1" ht="24.15" customHeight="1">
      <c r="A441" s="37"/>
      <c r="B441" s="38"/>
      <c r="C441" s="226" t="s">
        <v>2317</v>
      </c>
      <c r="D441" s="226" t="s">
        <v>161</v>
      </c>
      <c r="E441" s="227" t="s">
        <v>1147</v>
      </c>
      <c r="F441" s="228" t="s">
        <v>1148</v>
      </c>
      <c r="G441" s="229" t="s">
        <v>362</v>
      </c>
      <c r="H441" s="230">
        <v>1</v>
      </c>
      <c r="I441" s="231"/>
      <c r="J441" s="232">
        <f>ROUND(I441*H441,2)</f>
        <v>0</v>
      </c>
      <c r="K441" s="233"/>
      <c r="L441" s="43"/>
      <c r="M441" s="234" t="s">
        <v>1</v>
      </c>
      <c r="N441" s="235" t="s">
        <v>41</v>
      </c>
      <c r="O441" s="90"/>
      <c r="P441" s="236">
        <f>O441*H441</f>
        <v>0</v>
      </c>
      <c r="Q441" s="236">
        <v>0.0033999999999999998</v>
      </c>
      <c r="R441" s="236">
        <f>Q441*H441</f>
        <v>0.0033999999999999998</v>
      </c>
      <c r="S441" s="236">
        <v>0</v>
      </c>
      <c r="T441" s="237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8" t="s">
        <v>236</v>
      </c>
      <c r="AT441" s="238" t="s">
        <v>161</v>
      </c>
      <c r="AU441" s="238" t="s">
        <v>85</v>
      </c>
      <c r="AY441" s="16" t="s">
        <v>158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6" t="s">
        <v>83</v>
      </c>
      <c r="BK441" s="239">
        <f>ROUND(I441*H441,2)</f>
        <v>0</v>
      </c>
      <c r="BL441" s="16" t="s">
        <v>236</v>
      </c>
      <c r="BM441" s="238" t="s">
        <v>2318</v>
      </c>
    </row>
    <row r="442" s="2" customFormat="1">
      <c r="A442" s="37"/>
      <c r="B442" s="38"/>
      <c r="C442" s="39"/>
      <c r="D442" s="240" t="s">
        <v>167</v>
      </c>
      <c r="E442" s="39"/>
      <c r="F442" s="241" t="s">
        <v>1148</v>
      </c>
      <c r="G442" s="39"/>
      <c r="H442" s="39"/>
      <c r="I442" s="242"/>
      <c r="J442" s="39"/>
      <c r="K442" s="39"/>
      <c r="L442" s="43"/>
      <c r="M442" s="243"/>
      <c r="N442" s="244"/>
      <c r="O442" s="90"/>
      <c r="P442" s="90"/>
      <c r="Q442" s="90"/>
      <c r="R442" s="90"/>
      <c r="S442" s="90"/>
      <c r="T442" s="91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167</v>
      </c>
      <c r="AU442" s="16" t="s">
        <v>85</v>
      </c>
    </row>
    <row r="443" s="2" customFormat="1" ht="24.15" customHeight="1">
      <c r="A443" s="37"/>
      <c r="B443" s="38"/>
      <c r="C443" s="226" t="s">
        <v>2319</v>
      </c>
      <c r="D443" s="226" t="s">
        <v>161</v>
      </c>
      <c r="E443" s="227" t="s">
        <v>1151</v>
      </c>
      <c r="F443" s="228" t="s">
        <v>1152</v>
      </c>
      <c r="G443" s="229" t="s">
        <v>362</v>
      </c>
      <c r="H443" s="230">
        <v>6</v>
      </c>
      <c r="I443" s="231"/>
      <c r="J443" s="232">
        <f>ROUND(I443*H443,2)</f>
        <v>0</v>
      </c>
      <c r="K443" s="233"/>
      <c r="L443" s="43"/>
      <c r="M443" s="234" t="s">
        <v>1</v>
      </c>
      <c r="N443" s="235" t="s">
        <v>41</v>
      </c>
      <c r="O443" s="90"/>
      <c r="P443" s="236">
        <f>O443*H443</f>
        <v>0</v>
      </c>
      <c r="Q443" s="236">
        <v>0.00056999999999999998</v>
      </c>
      <c r="R443" s="236">
        <f>Q443*H443</f>
        <v>0.0034199999999999999</v>
      </c>
      <c r="S443" s="236">
        <v>0</v>
      </c>
      <c r="T443" s="237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8" t="s">
        <v>236</v>
      </c>
      <c r="AT443" s="238" t="s">
        <v>161</v>
      </c>
      <c r="AU443" s="238" t="s">
        <v>85</v>
      </c>
      <c r="AY443" s="16" t="s">
        <v>158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6" t="s">
        <v>83</v>
      </c>
      <c r="BK443" s="239">
        <f>ROUND(I443*H443,2)</f>
        <v>0</v>
      </c>
      <c r="BL443" s="16" t="s">
        <v>236</v>
      </c>
      <c r="BM443" s="238" t="s">
        <v>2320</v>
      </c>
    </row>
    <row r="444" s="2" customFormat="1">
      <c r="A444" s="37"/>
      <c r="B444" s="38"/>
      <c r="C444" s="39"/>
      <c r="D444" s="240" t="s">
        <v>167</v>
      </c>
      <c r="E444" s="39"/>
      <c r="F444" s="241" t="s">
        <v>1152</v>
      </c>
      <c r="G444" s="39"/>
      <c r="H444" s="39"/>
      <c r="I444" s="242"/>
      <c r="J444" s="39"/>
      <c r="K444" s="39"/>
      <c r="L444" s="43"/>
      <c r="M444" s="243"/>
      <c r="N444" s="244"/>
      <c r="O444" s="90"/>
      <c r="P444" s="90"/>
      <c r="Q444" s="90"/>
      <c r="R444" s="90"/>
      <c r="S444" s="90"/>
      <c r="T444" s="91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167</v>
      </c>
      <c r="AU444" s="16" t="s">
        <v>85</v>
      </c>
    </row>
    <row r="445" s="2" customFormat="1" ht="24.15" customHeight="1">
      <c r="A445" s="37"/>
      <c r="B445" s="38"/>
      <c r="C445" s="226" t="s">
        <v>2321</v>
      </c>
      <c r="D445" s="226" t="s">
        <v>161</v>
      </c>
      <c r="E445" s="227" t="s">
        <v>1155</v>
      </c>
      <c r="F445" s="228" t="s">
        <v>1156</v>
      </c>
      <c r="G445" s="229" t="s">
        <v>362</v>
      </c>
      <c r="H445" s="230">
        <v>1</v>
      </c>
      <c r="I445" s="231"/>
      <c r="J445" s="232">
        <f>ROUND(I445*H445,2)</f>
        <v>0</v>
      </c>
      <c r="K445" s="233"/>
      <c r="L445" s="43"/>
      <c r="M445" s="234" t="s">
        <v>1</v>
      </c>
      <c r="N445" s="235" t="s">
        <v>41</v>
      </c>
      <c r="O445" s="90"/>
      <c r="P445" s="236">
        <f>O445*H445</f>
        <v>0</v>
      </c>
      <c r="Q445" s="236">
        <v>0.00147</v>
      </c>
      <c r="R445" s="236">
        <f>Q445*H445</f>
        <v>0.00147</v>
      </c>
      <c r="S445" s="236">
        <v>0</v>
      </c>
      <c r="T445" s="237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8" t="s">
        <v>236</v>
      </c>
      <c r="AT445" s="238" t="s">
        <v>161</v>
      </c>
      <c r="AU445" s="238" t="s">
        <v>85</v>
      </c>
      <c r="AY445" s="16" t="s">
        <v>158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6" t="s">
        <v>83</v>
      </c>
      <c r="BK445" s="239">
        <f>ROUND(I445*H445,2)</f>
        <v>0</v>
      </c>
      <c r="BL445" s="16" t="s">
        <v>236</v>
      </c>
      <c r="BM445" s="238" t="s">
        <v>2322</v>
      </c>
    </row>
    <row r="446" s="2" customFormat="1">
      <c r="A446" s="37"/>
      <c r="B446" s="38"/>
      <c r="C446" s="39"/>
      <c r="D446" s="240" t="s">
        <v>167</v>
      </c>
      <c r="E446" s="39"/>
      <c r="F446" s="241" t="s">
        <v>1156</v>
      </c>
      <c r="G446" s="39"/>
      <c r="H446" s="39"/>
      <c r="I446" s="242"/>
      <c r="J446" s="39"/>
      <c r="K446" s="39"/>
      <c r="L446" s="43"/>
      <c r="M446" s="243"/>
      <c r="N446" s="244"/>
      <c r="O446" s="90"/>
      <c r="P446" s="90"/>
      <c r="Q446" s="90"/>
      <c r="R446" s="90"/>
      <c r="S446" s="90"/>
      <c r="T446" s="91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167</v>
      </c>
      <c r="AU446" s="16" t="s">
        <v>85</v>
      </c>
    </row>
    <row r="447" s="2" customFormat="1" ht="24.15" customHeight="1">
      <c r="A447" s="37"/>
      <c r="B447" s="38"/>
      <c r="C447" s="226" t="s">
        <v>2323</v>
      </c>
      <c r="D447" s="226" t="s">
        <v>161</v>
      </c>
      <c r="E447" s="227" t="s">
        <v>1159</v>
      </c>
      <c r="F447" s="228" t="s">
        <v>1160</v>
      </c>
      <c r="G447" s="229" t="s">
        <v>362</v>
      </c>
      <c r="H447" s="230">
        <v>1</v>
      </c>
      <c r="I447" s="231"/>
      <c r="J447" s="232">
        <f>ROUND(I447*H447,2)</f>
        <v>0</v>
      </c>
      <c r="K447" s="233"/>
      <c r="L447" s="43"/>
      <c r="M447" s="234" t="s">
        <v>1</v>
      </c>
      <c r="N447" s="235" t="s">
        <v>41</v>
      </c>
      <c r="O447" s="90"/>
      <c r="P447" s="236">
        <f>O447*H447</f>
        <v>0</v>
      </c>
      <c r="Q447" s="236">
        <v>0.00147</v>
      </c>
      <c r="R447" s="236">
        <f>Q447*H447</f>
        <v>0.00147</v>
      </c>
      <c r="S447" s="236">
        <v>0</v>
      </c>
      <c r="T447" s="237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38" t="s">
        <v>236</v>
      </c>
      <c r="AT447" s="238" t="s">
        <v>161</v>
      </c>
      <c r="AU447" s="238" t="s">
        <v>85</v>
      </c>
      <c r="AY447" s="16" t="s">
        <v>158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6" t="s">
        <v>83</v>
      </c>
      <c r="BK447" s="239">
        <f>ROUND(I447*H447,2)</f>
        <v>0</v>
      </c>
      <c r="BL447" s="16" t="s">
        <v>236</v>
      </c>
      <c r="BM447" s="238" t="s">
        <v>2324</v>
      </c>
    </row>
    <row r="448" s="2" customFormat="1">
      <c r="A448" s="37"/>
      <c r="B448" s="38"/>
      <c r="C448" s="39"/>
      <c r="D448" s="240" t="s">
        <v>167</v>
      </c>
      <c r="E448" s="39"/>
      <c r="F448" s="241" t="s">
        <v>1160</v>
      </c>
      <c r="G448" s="39"/>
      <c r="H448" s="39"/>
      <c r="I448" s="242"/>
      <c r="J448" s="39"/>
      <c r="K448" s="39"/>
      <c r="L448" s="43"/>
      <c r="M448" s="243"/>
      <c r="N448" s="244"/>
      <c r="O448" s="90"/>
      <c r="P448" s="90"/>
      <c r="Q448" s="90"/>
      <c r="R448" s="90"/>
      <c r="S448" s="90"/>
      <c r="T448" s="91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6" t="s">
        <v>167</v>
      </c>
      <c r="AU448" s="16" t="s">
        <v>85</v>
      </c>
    </row>
    <row r="449" s="2" customFormat="1" ht="24.15" customHeight="1">
      <c r="A449" s="37"/>
      <c r="B449" s="38"/>
      <c r="C449" s="226" t="s">
        <v>2325</v>
      </c>
      <c r="D449" s="226" t="s">
        <v>161</v>
      </c>
      <c r="E449" s="227" t="s">
        <v>1163</v>
      </c>
      <c r="F449" s="228" t="s">
        <v>1164</v>
      </c>
      <c r="G449" s="229" t="s">
        <v>362</v>
      </c>
      <c r="H449" s="230">
        <v>1</v>
      </c>
      <c r="I449" s="231"/>
      <c r="J449" s="232">
        <f>ROUND(I449*H449,2)</f>
        <v>0</v>
      </c>
      <c r="K449" s="233"/>
      <c r="L449" s="43"/>
      <c r="M449" s="234" t="s">
        <v>1</v>
      </c>
      <c r="N449" s="235" t="s">
        <v>41</v>
      </c>
      <c r="O449" s="90"/>
      <c r="P449" s="236">
        <f>O449*H449</f>
        <v>0</v>
      </c>
      <c r="Q449" s="236">
        <v>0.00084999999999999995</v>
      </c>
      <c r="R449" s="236">
        <f>Q449*H449</f>
        <v>0.00084999999999999995</v>
      </c>
      <c r="S449" s="236">
        <v>0</v>
      </c>
      <c r="T449" s="237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8" t="s">
        <v>236</v>
      </c>
      <c r="AT449" s="238" t="s">
        <v>161</v>
      </c>
      <c r="AU449" s="238" t="s">
        <v>85</v>
      </c>
      <c r="AY449" s="16" t="s">
        <v>158</v>
      </c>
      <c r="BE449" s="239">
        <f>IF(N449="základní",J449,0)</f>
        <v>0</v>
      </c>
      <c r="BF449" s="239">
        <f>IF(N449="snížená",J449,0)</f>
        <v>0</v>
      </c>
      <c r="BG449" s="239">
        <f>IF(N449="zákl. přenesená",J449,0)</f>
        <v>0</v>
      </c>
      <c r="BH449" s="239">
        <f>IF(N449="sníž. přenesená",J449,0)</f>
        <v>0</v>
      </c>
      <c r="BI449" s="239">
        <f>IF(N449="nulová",J449,0)</f>
        <v>0</v>
      </c>
      <c r="BJ449" s="16" t="s">
        <v>83</v>
      </c>
      <c r="BK449" s="239">
        <f>ROUND(I449*H449,2)</f>
        <v>0</v>
      </c>
      <c r="BL449" s="16" t="s">
        <v>236</v>
      </c>
      <c r="BM449" s="238" t="s">
        <v>2326</v>
      </c>
    </row>
    <row r="450" s="2" customFormat="1">
      <c r="A450" s="37"/>
      <c r="B450" s="38"/>
      <c r="C450" s="39"/>
      <c r="D450" s="240" t="s">
        <v>167</v>
      </c>
      <c r="E450" s="39"/>
      <c r="F450" s="241" t="s">
        <v>1164</v>
      </c>
      <c r="G450" s="39"/>
      <c r="H450" s="39"/>
      <c r="I450" s="242"/>
      <c r="J450" s="39"/>
      <c r="K450" s="39"/>
      <c r="L450" s="43"/>
      <c r="M450" s="243"/>
      <c r="N450" s="244"/>
      <c r="O450" s="90"/>
      <c r="P450" s="90"/>
      <c r="Q450" s="90"/>
      <c r="R450" s="90"/>
      <c r="S450" s="90"/>
      <c r="T450" s="91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167</v>
      </c>
      <c r="AU450" s="16" t="s">
        <v>85</v>
      </c>
    </row>
    <row r="451" s="2" customFormat="1" ht="24.15" customHeight="1">
      <c r="A451" s="37"/>
      <c r="B451" s="38"/>
      <c r="C451" s="226" t="s">
        <v>2327</v>
      </c>
      <c r="D451" s="226" t="s">
        <v>161</v>
      </c>
      <c r="E451" s="227" t="s">
        <v>1167</v>
      </c>
      <c r="F451" s="228" t="s">
        <v>1168</v>
      </c>
      <c r="G451" s="229" t="s">
        <v>362</v>
      </c>
      <c r="H451" s="230">
        <v>1</v>
      </c>
      <c r="I451" s="231"/>
      <c r="J451" s="232">
        <f>ROUND(I451*H451,2)</f>
        <v>0</v>
      </c>
      <c r="K451" s="233"/>
      <c r="L451" s="43"/>
      <c r="M451" s="234" t="s">
        <v>1</v>
      </c>
      <c r="N451" s="235" t="s">
        <v>41</v>
      </c>
      <c r="O451" s="90"/>
      <c r="P451" s="236">
        <f>O451*H451</f>
        <v>0</v>
      </c>
      <c r="Q451" s="236">
        <v>0.00071000000000000002</v>
      </c>
      <c r="R451" s="236">
        <f>Q451*H451</f>
        <v>0.00071000000000000002</v>
      </c>
      <c r="S451" s="236">
        <v>0</v>
      </c>
      <c r="T451" s="237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8" t="s">
        <v>236</v>
      </c>
      <c r="AT451" s="238" t="s">
        <v>161</v>
      </c>
      <c r="AU451" s="238" t="s">
        <v>85</v>
      </c>
      <c r="AY451" s="16" t="s">
        <v>158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6" t="s">
        <v>83</v>
      </c>
      <c r="BK451" s="239">
        <f>ROUND(I451*H451,2)</f>
        <v>0</v>
      </c>
      <c r="BL451" s="16" t="s">
        <v>236</v>
      </c>
      <c r="BM451" s="238" t="s">
        <v>2328</v>
      </c>
    </row>
    <row r="452" s="2" customFormat="1">
      <c r="A452" s="37"/>
      <c r="B452" s="38"/>
      <c r="C452" s="39"/>
      <c r="D452" s="240" t="s">
        <v>167</v>
      </c>
      <c r="E452" s="39"/>
      <c r="F452" s="241" t="s">
        <v>1168</v>
      </c>
      <c r="G452" s="39"/>
      <c r="H452" s="39"/>
      <c r="I452" s="242"/>
      <c r="J452" s="39"/>
      <c r="K452" s="39"/>
      <c r="L452" s="43"/>
      <c r="M452" s="243"/>
      <c r="N452" s="244"/>
      <c r="O452" s="90"/>
      <c r="P452" s="90"/>
      <c r="Q452" s="90"/>
      <c r="R452" s="90"/>
      <c r="S452" s="90"/>
      <c r="T452" s="91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167</v>
      </c>
      <c r="AU452" s="16" t="s">
        <v>85</v>
      </c>
    </row>
    <row r="453" s="2" customFormat="1" ht="24.15" customHeight="1">
      <c r="A453" s="37"/>
      <c r="B453" s="38"/>
      <c r="C453" s="226" t="s">
        <v>2329</v>
      </c>
      <c r="D453" s="226" t="s">
        <v>161</v>
      </c>
      <c r="E453" s="227" t="s">
        <v>1171</v>
      </c>
      <c r="F453" s="228" t="s">
        <v>1172</v>
      </c>
      <c r="G453" s="229" t="s">
        <v>362</v>
      </c>
      <c r="H453" s="230">
        <v>2</v>
      </c>
      <c r="I453" s="231"/>
      <c r="J453" s="232">
        <f>ROUND(I453*H453,2)</f>
        <v>0</v>
      </c>
      <c r="K453" s="233"/>
      <c r="L453" s="43"/>
      <c r="M453" s="234" t="s">
        <v>1</v>
      </c>
      <c r="N453" s="235" t="s">
        <v>41</v>
      </c>
      <c r="O453" s="90"/>
      <c r="P453" s="236">
        <f>O453*H453</f>
        <v>0</v>
      </c>
      <c r="Q453" s="236">
        <v>0.00051000000000000004</v>
      </c>
      <c r="R453" s="236">
        <f>Q453*H453</f>
        <v>0.0010200000000000001</v>
      </c>
      <c r="S453" s="236">
        <v>0</v>
      </c>
      <c r="T453" s="237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38" t="s">
        <v>236</v>
      </c>
      <c r="AT453" s="238" t="s">
        <v>161</v>
      </c>
      <c r="AU453" s="238" t="s">
        <v>85</v>
      </c>
      <c r="AY453" s="16" t="s">
        <v>158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6" t="s">
        <v>83</v>
      </c>
      <c r="BK453" s="239">
        <f>ROUND(I453*H453,2)</f>
        <v>0</v>
      </c>
      <c r="BL453" s="16" t="s">
        <v>236</v>
      </c>
      <c r="BM453" s="238" t="s">
        <v>2330</v>
      </c>
    </row>
    <row r="454" s="2" customFormat="1">
      <c r="A454" s="37"/>
      <c r="B454" s="38"/>
      <c r="C454" s="39"/>
      <c r="D454" s="240" t="s">
        <v>167</v>
      </c>
      <c r="E454" s="39"/>
      <c r="F454" s="241" t="s">
        <v>1172</v>
      </c>
      <c r="G454" s="39"/>
      <c r="H454" s="39"/>
      <c r="I454" s="242"/>
      <c r="J454" s="39"/>
      <c r="K454" s="39"/>
      <c r="L454" s="43"/>
      <c r="M454" s="243"/>
      <c r="N454" s="244"/>
      <c r="O454" s="90"/>
      <c r="P454" s="90"/>
      <c r="Q454" s="90"/>
      <c r="R454" s="90"/>
      <c r="S454" s="90"/>
      <c r="T454" s="91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6" t="s">
        <v>167</v>
      </c>
      <c r="AU454" s="16" t="s">
        <v>85</v>
      </c>
    </row>
    <row r="455" s="2" customFormat="1" ht="21.75" customHeight="1">
      <c r="A455" s="37"/>
      <c r="B455" s="38"/>
      <c r="C455" s="257" t="s">
        <v>2331</v>
      </c>
      <c r="D455" s="257" t="s">
        <v>249</v>
      </c>
      <c r="E455" s="258" t="s">
        <v>2332</v>
      </c>
      <c r="F455" s="259" t="s">
        <v>2333</v>
      </c>
      <c r="G455" s="260" t="s">
        <v>362</v>
      </c>
      <c r="H455" s="261">
        <v>2</v>
      </c>
      <c r="I455" s="262"/>
      <c r="J455" s="263">
        <f>ROUND(I455*H455,2)</f>
        <v>0</v>
      </c>
      <c r="K455" s="264"/>
      <c r="L455" s="265"/>
      <c r="M455" s="266" t="s">
        <v>1</v>
      </c>
      <c r="N455" s="267" t="s">
        <v>41</v>
      </c>
      <c r="O455" s="90"/>
      <c r="P455" s="236">
        <f>O455*H455</f>
        <v>0</v>
      </c>
      <c r="Q455" s="236">
        <v>0.00017000000000000001</v>
      </c>
      <c r="R455" s="236">
        <f>Q455*H455</f>
        <v>0.00034000000000000002</v>
      </c>
      <c r="S455" s="236">
        <v>0</v>
      </c>
      <c r="T455" s="237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8" t="s">
        <v>252</v>
      </c>
      <c r="AT455" s="238" t="s">
        <v>249</v>
      </c>
      <c r="AU455" s="238" t="s">
        <v>85</v>
      </c>
      <c r="AY455" s="16" t="s">
        <v>158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6" t="s">
        <v>83</v>
      </c>
      <c r="BK455" s="239">
        <f>ROUND(I455*H455,2)</f>
        <v>0</v>
      </c>
      <c r="BL455" s="16" t="s">
        <v>236</v>
      </c>
      <c r="BM455" s="238" t="s">
        <v>2334</v>
      </c>
    </row>
    <row r="456" s="2" customFormat="1">
      <c r="A456" s="37"/>
      <c r="B456" s="38"/>
      <c r="C456" s="39"/>
      <c r="D456" s="240" t="s">
        <v>167</v>
      </c>
      <c r="E456" s="39"/>
      <c r="F456" s="241" t="s">
        <v>2333</v>
      </c>
      <c r="G456" s="39"/>
      <c r="H456" s="39"/>
      <c r="I456" s="242"/>
      <c r="J456" s="39"/>
      <c r="K456" s="39"/>
      <c r="L456" s="43"/>
      <c r="M456" s="243"/>
      <c r="N456" s="244"/>
      <c r="O456" s="90"/>
      <c r="P456" s="90"/>
      <c r="Q456" s="90"/>
      <c r="R456" s="90"/>
      <c r="S456" s="90"/>
      <c r="T456" s="91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167</v>
      </c>
      <c r="AU456" s="16" t="s">
        <v>85</v>
      </c>
    </row>
    <row r="457" s="2" customFormat="1" ht="21.75" customHeight="1">
      <c r="A457" s="37"/>
      <c r="B457" s="38"/>
      <c r="C457" s="226" t="s">
        <v>2335</v>
      </c>
      <c r="D457" s="226" t="s">
        <v>161</v>
      </c>
      <c r="E457" s="227" t="s">
        <v>1182</v>
      </c>
      <c r="F457" s="228" t="s">
        <v>1183</v>
      </c>
      <c r="G457" s="229" t="s">
        <v>192</v>
      </c>
      <c r="H457" s="230">
        <v>0.11799999999999999</v>
      </c>
      <c r="I457" s="231"/>
      <c r="J457" s="232">
        <f>ROUND(I457*H457,2)</f>
        <v>0</v>
      </c>
      <c r="K457" s="233"/>
      <c r="L457" s="43"/>
      <c r="M457" s="234" t="s">
        <v>1</v>
      </c>
      <c r="N457" s="235" t="s">
        <v>41</v>
      </c>
      <c r="O457" s="90"/>
      <c r="P457" s="236">
        <f>O457*H457</f>
        <v>0</v>
      </c>
      <c r="Q457" s="236">
        <v>0</v>
      </c>
      <c r="R457" s="236">
        <f>Q457*H457</f>
        <v>0</v>
      </c>
      <c r="S457" s="236">
        <v>0</v>
      </c>
      <c r="T457" s="237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8" t="s">
        <v>236</v>
      </c>
      <c r="AT457" s="238" t="s">
        <v>161</v>
      </c>
      <c r="AU457" s="238" t="s">
        <v>85</v>
      </c>
      <c r="AY457" s="16" t="s">
        <v>158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6" t="s">
        <v>83</v>
      </c>
      <c r="BK457" s="239">
        <f>ROUND(I457*H457,2)</f>
        <v>0</v>
      </c>
      <c r="BL457" s="16" t="s">
        <v>236</v>
      </c>
      <c r="BM457" s="238" t="s">
        <v>2336</v>
      </c>
    </row>
    <row r="458" s="2" customFormat="1">
      <c r="A458" s="37"/>
      <c r="B458" s="38"/>
      <c r="C458" s="39"/>
      <c r="D458" s="240" t="s">
        <v>167</v>
      </c>
      <c r="E458" s="39"/>
      <c r="F458" s="241" t="s">
        <v>1183</v>
      </c>
      <c r="G458" s="39"/>
      <c r="H458" s="39"/>
      <c r="I458" s="242"/>
      <c r="J458" s="39"/>
      <c r="K458" s="39"/>
      <c r="L458" s="43"/>
      <c r="M458" s="243"/>
      <c r="N458" s="244"/>
      <c r="O458" s="90"/>
      <c r="P458" s="90"/>
      <c r="Q458" s="90"/>
      <c r="R458" s="90"/>
      <c r="S458" s="90"/>
      <c r="T458" s="91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167</v>
      </c>
      <c r="AU458" s="16" t="s">
        <v>85</v>
      </c>
    </row>
    <row r="459" s="12" customFormat="1" ht="22.8" customHeight="1">
      <c r="A459" s="12"/>
      <c r="B459" s="210"/>
      <c r="C459" s="211"/>
      <c r="D459" s="212" t="s">
        <v>75</v>
      </c>
      <c r="E459" s="224" t="s">
        <v>2337</v>
      </c>
      <c r="F459" s="224" t="s">
        <v>2338</v>
      </c>
      <c r="G459" s="211"/>
      <c r="H459" s="211"/>
      <c r="I459" s="214"/>
      <c r="J459" s="225">
        <f>BK459</f>
        <v>0</v>
      </c>
      <c r="K459" s="211"/>
      <c r="L459" s="216"/>
      <c r="M459" s="217"/>
      <c r="N459" s="218"/>
      <c r="O459" s="218"/>
      <c r="P459" s="219">
        <f>SUM(P460:P463)</f>
        <v>0</v>
      </c>
      <c r="Q459" s="218"/>
      <c r="R459" s="219">
        <f>SUM(R460:R463)</f>
        <v>8.0000000000000007E-05</v>
      </c>
      <c r="S459" s="218"/>
      <c r="T459" s="220">
        <f>SUM(T460:T463)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21" t="s">
        <v>85</v>
      </c>
      <c r="AT459" s="222" t="s">
        <v>75</v>
      </c>
      <c r="AU459" s="222" t="s">
        <v>83</v>
      </c>
      <c r="AY459" s="221" t="s">
        <v>158</v>
      </c>
      <c r="BK459" s="223">
        <f>SUM(BK460:BK463)</f>
        <v>0</v>
      </c>
    </row>
    <row r="460" s="2" customFormat="1" ht="24.15" customHeight="1">
      <c r="A460" s="37"/>
      <c r="B460" s="38"/>
      <c r="C460" s="226" t="s">
        <v>2339</v>
      </c>
      <c r="D460" s="226" t="s">
        <v>161</v>
      </c>
      <c r="E460" s="227" t="s">
        <v>2340</v>
      </c>
      <c r="F460" s="228" t="s">
        <v>2341</v>
      </c>
      <c r="G460" s="229" t="s">
        <v>362</v>
      </c>
      <c r="H460" s="230">
        <v>1</v>
      </c>
      <c r="I460" s="231"/>
      <c r="J460" s="232">
        <f>ROUND(I460*H460,2)</f>
        <v>0</v>
      </c>
      <c r="K460" s="233"/>
      <c r="L460" s="43"/>
      <c r="M460" s="234" t="s">
        <v>1</v>
      </c>
      <c r="N460" s="235" t="s">
        <v>41</v>
      </c>
      <c r="O460" s="90"/>
      <c r="P460" s="236">
        <f>O460*H460</f>
        <v>0</v>
      </c>
      <c r="Q460" s="236">
        <v>8.0000000000000007E-05</v>
      </c>
      <c r="R460" s="236">
        <f>Q460*H460</f>
        <v>8.0000000000000007E-05</v>
      </c>
      <c r="S460" s="236">
        <v>0</v>
      </c>
      <c r="T460" s="23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8" t="s">
        <v>236</v>
      </c>
      <c r="AT460" s="238" t="s">
        <v>161</v>
      </c>
      <c r="AU460" s="238" t="s">
        <v>85</v>
      </c>
      <c r="AY460" s="16" t="s">
        <v>158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6" t="s">
        <v>83</v>
      </c>
      <c r="BK460" s="239">
        <f>ROUND(I460*H460,2)</f>
        <v>0</v>
      </c>
      <c r="BL460" s="16" t="s">
        <v>236</v>
      </c>
      <c r="BM460" s="238" t="s">
        <v>2342</v>
      </c>
    </row>
    <row r="461" s="2" customFormat="1">
      <c r="A461" s="37"/>
      <c r="B461" s="38"/>
      <c r="C461" s="39"/>
      <c r="D461" s="240" t="s">
        <v>167</v>
      </c>
      <c r="E461" s="39"/>
      <c r="F461" s="241" t="s">
        <v>2341</v>
      </c>
      <c r="G461" s="39"/>
      <c r="H461" s="39"/>
      <c r="I461" s="242"/>
      <c r="J461" s="39"/>
      <c r="K461" s="39"/>
      <c r="L461" s="43"/>
      <c r="M461" s="243"/>
      <c r="N461" s="244"/>
      <c r="O461" s="90"/>
      <c r="P461" s="90"/>
      <c r="Q461" s="90"/>
      <c r="R461" s="90"/>
      <c r="S461" s="90"/>
      <c r="T461" s="91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167</v>
      </c>
      <c r="AU461" s="16" t="s">
        <v>85</v>
      </c>
    </row>
    <row r="462" s="2" customFormat="1" ht="24.15" customHeight="1">
      <c r="A462" s="37"/>
      <c r="B462" s="38"/>
      <c r="C462" s="226" t="s">
        <v>2343</v>
      </c>
      <c r="D462" s="226" t="s">
        <v>161</v>
      </c>
      <c r="E462" s="227" t="s">
        <v>2344</v>
      </c>
      <c r="F462" s="228" t="s">
        <v>2345</v>
      </c>
      <c r="G462" s="229" t="s">
        <v>192</v>
      </c>
      <c r="H462" s="230">
        <v>0.025000000000000001</v>
      </c>
      <c r="I462" s="231"/>
      <c r="J462" s="232">
        <f>ROUND(I462*H462,2)</f>
        <v>0</v>
      </c>
      <c r="K462" s="233"/>
      <c r="L462" s="43"/>
      <c r="M462" s="234" t="s">
        <v>1</v>
      </c>
      <c r="N462" s="235" t="s">
        <v>41</v>
      </c>
      <c r="O462" s="90"/>
      <c r="P462" s="236">
        <f>O462*H462</f>
        <v>0</v>
      </c>
      <c r="Q462" s="236">
        <v>0</v>
      </c>
      <c r="R462" s="236">
        <f>Q462*H462</f>
        <v>0</v>
      </c>
      <c r="S462" s="236">
        <v>0</v>
      </c>
      <c r="T462" s="237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38" t="s">
        <v>236</v>
      </c>
      <c r="AT462" s="238" t="s">
        <v>161</v>
      </c>
      <c r="AU462" s="238" t="s">
        <v>85</v>
      </c>
      <c r="AY462" s="16" t="s">
        <v>158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6" t="s">
        <v>83</v>
      </c>
      <c r="BK462" s="239">
        <f>ROUND(I462*H462,2)</f>
        <v>0</v>
      </c>
      <c r="BL462" s="16" t="s">
        <v>236</v>
      </c>
      <c r="BM462" s="238" t="s">
        <v>2346</v>
      </c>
    </row>
    <row r="463" s="2" customFormat="1">
      <c r="A463" s="37"/>
      <c r="B463" s="38"/>
      <c r="C463" s="39"/>
      <c r="D463" s="240" t="s">
        <v>167</v>
      </c>
      <c r="E463" s="39"/>
      <c r="F463" s="241" t="s">
        <v>2345</v>
      </c>
      <c r="G463" s="39"/>
      <c r="H463" s="39"/>
      <c r="I463" s="242"/>
      <c r="J463" s="39"/>
      <c r="K463" s="39"/>
      <c r="L463" s="43"/>
      <c r="M463" s="243"/>
      <c r="N463" s="244"/>
      <c r="O463" s="90"/>
      <c r="P463" s="90"/>
      <c r="Q463" s="90"/>
      <c r="R463" s="90"/>
      <c r="S463" s="90"/>
      <c r="T463" s="91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167</v>
      </c>
      <c r="AU463" s="16" t="s">
        <v>85</v>
      </c>
    </row>
    <row r="464" s="12" customFormat="1" ht="22.8" customHeight="1">
      <c r="A464" s="12"/>
      <c r="B464" s="210"/>
      <c r="C464" s="211"/>
      <c r="D464" s="212" t="s">
        <v>75</v>
      </c>
      <c r="E464" s="224" t="s">
        <v>1185</v>
      </c>
      <c r="F464" s="224" t="s">
        <v>1186</v>
      </c>
      <c r="G464" s="211"/>
      <c r="H464" s="211"/>
      <c r="I464" s="214"/>
      <c r="J464" s="225">
        <f>BK464</f>
        <v>0</v>
      </c>
      <c r="K464" s="211"/>
      <c r="L464" s="216"/>
      <c r="M464" s="217"/>
      <c r="N464" s="218"/>
      <c r="O464" s="218"/>
      <c r="P464" s="219">
        <f>SUM(P465:P472)</f>
        <v>0</v>
      </c>
      <c r="Q464" s="218"/>
      <c r="R464" s="219">
        <f>SUM(R465:R472)</f>
        <v>0.011880000000000002</v>
      </c>
      <c r="S464" s="218"/>
      <c r="T464" s="220">
        <f>SUM(T465:T472)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21" t="s">
        <v>85</v>
      </c>
      <c r="AT464" s="222" t="s">
        <v>75</v>
      </c>
      <c r="AU464" s="222" t="s">
        <v>83</v>
      </c>
      <c r="AY464" s="221" t="s">
        <v>158</v>
      </c>
      <c r="BK464" s="223">
        <f>SUM(BK465:BK472)</f>
        <v>0</v>
      </c>
    </row>
    <row r="465" s="2" customFormat="1" ht="24.15" customHeight="1">
      <c r="A465" s="37"/>
      <c r="B465" s="38"/>
      <c r="C465" s="226" t="s">
        <v>2347</v>
      </c>
      <c r="D465" s="226" t="s">
        <v>161</v>
      </c>
      <c r="E465" s="227" t="s">
        <v>1188</v>
      </c>
      <c r="F465" s="228" t="s">
        <v>1189</v>
      </c>
      <c r="G465" s="229" t="s">
        <v>276</v>
      </c>
      <c r="H465" s="230">
        <v>66</v>
      </c>
      <c r="I465" s="231"/>
      <c r="J465" s="232">
        <f>ROUND(I465*H465,2)</f>
        <v>0</v>
      </c>
      <c r="K465" s="233"/>
      <c r="L465" s="43"/>
      <c r="M465" s="234" t="s">
        <v>1</v>
      </c>
      <c r="N465" s="235" t="s">
        <v>41</v>
      </c>
      <c r="O465" s="90"/>
      <c r="P465" s="236">
        <f>O465*H465</f>
        <v>0</v>
      </c>
      <c r="Q465" s="236">
        <v>2.0000000000000002E-05</v>
      </c>
      <c r="R465" s="236">
        <f>Q465*H465</f>
        <v>0.0013200000000000002</v>
      </c>
      <c r="S465" s="236">
        <v>0</v>
      </c>
      <c r="T465" s="237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38" t="s">
        <v>236</v>
      </c>
      <c r="AT465" s="238" t="s">
        <v>161</v>
      </c>
      <c r="AU465" s="238" t="s">
        <v>85</v>
      </c>
      <c r="AY465" s="16" t="s">
        <v>158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6" t="s">
        <v>83</v>
      </c>
      <c r="BK465" s="239">
        <f>ROUND(I465*H465,2)</f>
        <v>0</v>
      </c>
      <c r="BL465" s="16" t="s">
        <v>236</v>
      </c>
      <c r="BM465" s="238" t="s">
        <v>2348</v>
      </c>
    </row>
    <row r="466" s="2" customFormat="1">
      <c r="A466" s="37"/>
      <c r="B466" s="38"/>
      <c r="C466" s="39"/>
      <c r="D466" s="240" t="s">
        <v>167</v>
      </c>
      <c r="E466" s="39"/>
      <c r="F466" s="241" t="s">
        <v>1189</v>
      </c>
      <c r="G466" s="39"/>
      <c r="H466" s="39"/>
      <c r="I466" s="242"/>
      <c r="J466" s="39"/>
      <c r="K466" s="39"/>
      <c r="L466" s="43"/>
      <c r="M466" s="243"/>
      <c r="N466" s="244"/>
      <c r="O466" s="90"/>
      <c r="P466" s="90"/>
      <c r="Q466" s="90"/>
      <c r="R466" s="90"/>
      <c r="S466" s="90"/>
      <c r="T466" s="91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6" t="s">
        <v>167</v>
      </c>
      <c r="AU466" s="16" t="s">
        <v>85</v>
      </c>
    </row>
    <row r="467" s="2" customFormat="1" ht="24.15" customHeight="1">
      <c r="A467" s="37"/>
      <c r="B467" s="38"/>
      <c r="C467" s="226" t="s">
        <v>2349</v>
      </c>
      <c r="D467" s="226" t="s">
        <v>161</v>
      </c>
      <c r="E467" s="227" t="s">
        <v>1192</v>
      </c>
      <c r="F467" s="228" t="s">
        <v>1193</v>
      </c>
      <c r="G467" s="229" t="s">
        <v>276</v>
      </c>
      <c r="H467" s="230">
        <v>66</v>
      </c>
      <c r="I467" s="231"/>
      <c r="J467" s="232">
        <f>ROUND(I467*H467,2)</f>
        <v>0</v>
      </c>
      <c r="K467" s="233"/>
      <c r="L467" s="43"/>
      <c r="M467" s="234" t="s">
        <v>1</v>
      </c>
      <c r="N467" s="235" t="s">
        <v>41</v>
      </c>
      <c r="O467" s="90"/>
      <c r="P467" s="236">
        <f>O467*H467</f>
        <v>0</v>
      </c>
      <c r="Q467" s="236">
        <v>5.0000000000000002E-05</v>
      </c>
      <c r="R467" s="236">
        <f>Q467*H467</f>
        <v>0.0033</v>
      </c>
      <c r="S467" s="236">
        <v>0</v>
      </c>
      <c r="T467" s="237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8" t="s">
        <v>236</v>
      </c>
      <c r="AT467" s="238" t="s">
        <v>161</v>
      </c>
      <c r="AU467" s="238" t="s">
        <v>85</v>
      </c>
      <c r="AY467" s="16" t="s">
        <v>158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6" t="s">
        <v>83</v>
      </c>
      <c r="BK467" s="239">
        <f>ROUND(I467*H467,2)</f>
        <v>0</v>
      </c>
      <c r="BL467" s="16" t="s">
        <v>236</v>
      </c>
      <c r="BM467" s="238" t="s">
        <v>2350</v>
      </c>
    </row>
    <row r="468" s="2" customFormat="1">
      <c r="A468" s="37"/>
      <c r="B468" s="38"/>
      <c r="C468" s="39"/>
      <c r="D468" s="240" t="s">
        <v>167</v>
      </c>
      <c r="E468" s="39"/>
      <c r="F468" s="241" t="s">
        <v>1193</v>
      </c>
      <c r="G468" s="39"/>
      <c r="H468" s="39"/>
      <c r="I468" s="242"/>
      <c r="J468" s="39"/>
      <c r="K468" s="39"/>
      <c r="L468" s="43"/>
      <c r="M468" s="243"/>
      <c r="N468" s="244"/>
      <c r="O468" s="90"/>
      <c r="P468" s="90"/>
      <c r="Q468" s="90"/>
      <c r="R468" s="90"/>
      <c r="S468" s="90"/>
      <c r="T468" s="91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6" t="s">
        <v>167</v>
      </c>
      <c r="AU468" s="16" t="s">
        <v>85</v>
      </c>
    </row>
    <row r="469" s="2" customFormat="1" ht="24.15" customHeight="1">
      <c r="A469" s="37"/>
      <c r="B469" s="38"/>
      <c r="C469" s="226" t="s">
        <v>2351</v>
      </c>
      <c r="D469" s="226" t="s">
        <v>161</v>
      </c>
      <c r="E469" s="227" t="s">
        <v>1196</v>
      </c>
      <c r="F469" s="228" t="s">
        <v>1197</v>
      </c>
      <c r="G469" s="229" t="s">
        <v>276</v>
      </c>
      <c r="H469" s="230">
        <v>66</v>
      </c>
      <c r="I469" s="231"/>
      <c r="J469" s="232">
        <f>ROUND(I469*H469,2)</f>
        <v>0</v>
      </c>
      <c r="K469" s="233"/>
      <c r="L469" s="43"/>
      <c r="M469" s="234" t="s">
        <v>1</v>
      </c>
      <c r="N469" s="235" t="s">
        <v>41</v>
      </c>
      <c r="O469" s="90"/>
      <c r="P469" s="236">
        <f>O469*H469</f>
        <v>0</v>
      </c>
      <c r="Q469" s="236">
        <v>3.0000000000000001E-05</v>
      </c>
      <c r="R469" s="236">
        <f>Q469*H469</f>
        <v>0.00198</v>
      </c>
      <c r="S469" s="236">
        <v>0</v>
      </c>
      <c r="T469" s="237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8" t="s">
        <v>236</v>
      </c>
      <c r="AT469" s="238" t="s">
        <v>161</v>
      </c>
      <c r="AU469" s="238" t="s">
        <v>85</v>
      </c>
      <c r="AY469" s="16" t="s">
        <v>158</v>
      </c>
      <c r="BE469" s="239">
        <f>IF(N469="základní",J469,0)</f>
        <v>0</v>
      </c>
      <c r="BF469" s="239">
        <f>IF(N469="snížená",J469,0)</f>
        <v>0</v>
      </c>
      <c r="BG469" s="239">
        <f>IF(N469="zákl. přenesená",J469,0)</f>
        <v>0</v>
      </c>
      <c r="BH469" s="239">
        <f>IF(N469="sníž. přenesená",J469,0)</f>
        <v>0</v>
      </c>
      <c r="BI469" s="239">
        <f>IF(N469="nulová",J469,0)</f>
        <v>0</v>
      </c>
      <c r="BJ469" s="16" t="s">
        <v>83</v>
      </c>
      <c r="BK469" s="239">
        <f>ROUND(I469*H469,2)</f>
        <v>0</v>
      </c>
      <c r="BL469" s="16" t="s">
        <v>236</v>
      </c>
      <c r="BM469" s="238" t="s">
        <v>2352</v>
      </c>
    </row>
    <row r="470" s="2" customFormat="1">
      <c r="A470" s="37"/>
      <c r="B470" s="38"/>
      <c r="C470" s="39"/>
      <c r="D470" s="240" t="s">
        <v>167</v>
      </c>
      <c r="E470" s="39"/>
      <c r="F470" s="241" t="s">
        <v>1197</v>
      </c>
      <c r="G470" s="39"/>
      <c r="H470" s="39"/>
      <c r="I470" s="242"/>
      <c r="J470" s="39"/>
      <c r="K470" s="39"/>
      <c r="L470" s="43"/>
      <c r="M470" s="243"/>
      <c r="N470" s="244"/>
      <c r="O470" s="90"/>
      <c r="P470" s="90"/>
      <c r="Q470" s="90"/>
      <c r="R470" s="90"/>
      <c r="S470" s="90"/>
      <c r="T470" s="91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167</v>
      </c>
      <c r="AU470" s="16" t="s">
        <v>85</v>
      </c>
    </row>
    <row r="471" s="2" customFormat="1" ht="24.15" customHeight="1">
      <c r="A471" s="37"/>
      <c r="B471" s="38"/>
      <c r="C471" s="226" t="s">
        <v>2353</v>
      </c>
      <c r="D471" s="226" t="s">
        <v>161</v>
      </c>
      <c r="E471" s="227" t="s">
        <v>1200</v>
      </c>
      <c r="F471" s="228" t="s">
        <v>1201</v>
      </c>
      <c r="G471" s="229" t="s">
        <v>276</v>
      </c>
      <c r="H471" s="230">
        <v>66</v>
      </c>
      <c r="I471" s="231"/>
      <c r="J471" s="232">
        <f>ROUND(I471*H471,2)</f>
        <v>0</v>
      </c>
      <c r="K471" s="233"/>
      <c r="L471" s="43"/>
      <c r="M471" s="234" t="s">
        <v>1</v>
      </c>
      <c r="N471" s="235" t="s">
        <v>41</v>
      </c>
      <c r="O471" s="90"/>
      <c r="P471" s="236">
        <f>O471*H471</f>
        <v>0</v>
      </c>
      <c r="Q471" s="236">
        <v>8.0000000000000007E-05</v>
      </c>
      <c r="R471" s="236">
        <f>Q471*H471</f>
        <v>0.0052800000000000008</v>
      </c>
      <c r="S471" s="236">
        <v>0</v>
      </c>
      <c r="T471" s="237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8" t="s">
        <v>236</v>
      </c>
      <c r="AT471" s="238" t="s">
        <v>161</v>
      </c>
      <c r="AU471" s="238" t="s">
        <v>85</v>
      </c>
      <c r="AY471" s="16" t="s">
        <v>158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6" t="s">
        <v>83</v>
      </c>
      <c r="BK471" s="239">
        <f>ROUND(I471*H471,2)</f>
        <v>0</v>
      </c>
      <c r="BL471" s="16" t="s">
        <v>236</v>
      </c>
      <c r="BM471" s="238" t="s">
        <v>2354</v>
      </c>
    </row>
    <row r="472" s="2" customFormat="1">
      <c r="A472" s="37"/>
      <c r="B472" s="38"/>
      <c r="C472" s="39"/>
      <c r="D472" s="240" t="s">
        <v>167</v>
      </c>
      <c r="E472" s="39"/>
      <c r="F472" s="241" t="s">
        <v>1201</v>
      </c>
      <c r="G472" s="39"/>
      <c r="H472" s="39"/>
      <c r="I472" s="242"/>
      <c r="J472" s="39"/>
      <c r="K472" s="39"/>
      <c r="L472" s="43"/>
      <c r="M472" s="243"/>
      <c r="N472" s="244"/>
      <c r="O472" s="90"/>
      <c r="P472" s="90"/>
      <c r="Q472" s="90"/>
      <c r="R472" s="90"/>
      <c r="S472" s="90"/>
      <c r="T472" s="91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6" t="s">
        <v>167</v>
      </c>
      <c r="AU472" s="16" t="s">
        <v>85</v>
      </c>
    </row>
    <row r="473" s="12" customFormat="1" ht="25.92" customHeight="1">
      <c r="A473" s="12"/>
      <c r="B473" s="210"/>
      <c r="C473" s="211"/>
      <c r="D473" s="212" t="s">
        <v>75</v>
      </c>
      <c r="E473" s="213" t="s">
        <v>249</v>
      </c>
      <c r="F473" s="213" t="s">
        <v>1207</v>
      </c>
      <c r="G473" s="211"/>
      <c r="H473" s="211"/>
      <c r="I473" s="214"/>
      <c r="J473" s="215">
        <f>BK473</f>
        <v>0</v>
      </c>
      <c r="K473" s="211"/>
      <c r="L473" s="216"/>
      <c r="M473" s="217"/>
      <c r="N473" s="218"/>
      <c r="O473" s="218"/>
      <c r="P473" s="219">
        <f>P474</f>
        <v>0</v>
      </c>
      <c r="Q473" s="218"/>
      <c r="R473" s="219">
        <f>R474</f>
        <v>0</v>
      </c>
      <c r="S473" s="218"/>
      <c r="T473" s="220">
        <f>T474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1" t="s">
        <v>177</v>
      </c>
      <c r="AT473" s="222" t="s">
        <v>75</v>
      </c>
      <c r="AU473" s="222" t="s">
        <v>76</v>
      </c>
      <c r="AY473" s="221" t="s">
        <v>158</v>
      </c>
      <c r="BK473" s="223">
        <f>BK474</f>
        <v>0</v>
      </c>
    </row>
    <row r="474" s="12" customFormat="1" ht="22.8" customHeight="1">
      <c r="A474" s="12"/>
      <c r="B474" s="210"/>
      <c r="C474" s="211"/>
      <c r="D474" s="212" t="s">
        <v>75</v>
      </c>
      <c r="E474" s="224" t="s">
        <v>1208</v>
      </c>
      <c r="F474" s="224" t="s">
        <v>1209</v>
      </c>
      <c r="G474" s="211"/>
      <c r="H474" s="211"/>
      <c r="I474" s="214"/>
      <c r="J474" s="225">
        <f>BK474</f>
        <v>0</v>
      </c>
      <c r="K474" s="211"/>
      <c r="L474" s="216"/>
      <c r="M474" s="217"/>
      <c r="N474" s="218"/>
      <c r="O474" s="218"/>
      <c r="P474" s="219">
        <f>SUM(P475:P482)</f>
        <v>0</v>
      </c>
      <c r="Q474" s="218"/>
      <c r="R474" s="219">
        <f>SUM(R475:R482)</f>
        <v>0</v>
      </c>
      <c r="S474" s="218"/>
      <c r="T474" s="220">
        <f>SUM(T475:T482)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21" t="s">
        <v>177</v>
      </c>
      <c r="AT474" s="222" t="s">
        <v>75</v>
      </c>
      <c r="AU474" s="222" t="s">
        <v>83</v>
      </c>
      <c r="AY474" s="221" t="s">
        <v>158</v>
      </c>
      <c r="BK474" s="223">
        <f>SUM(BK475:BK482)</f>
        <v>0</v>
      </c>
    </row>
    <row r="475" s="2" customFormat="1" ht="24.15" customHeight="1">
      <c r="A475" s="37"/>
      <c r="B475" s="38"/>
      <c r="C475" s="226" t="s">
        <v>2355</v>
      </c>
      <c r="D475" s="226" t="s">
        <v>161</v>
      </c>
      <c r="E475" s="227" t="s">
        <v>1211</v>
      </c>
      <c r="F475" s="228" t="s">
        <v>1212</v>
      </c>
      <c r="G475" s="229" t="s">
        <v>1213</v>
      </c>
      <c r="H475" s="230">
        <v>1</v>
      </c>
      <c r="I475" s="231"/>
      <c r="J475" s="232">
        <f>ROUND(I475*H475,2)</f>
        <v>0</v>
      </c>
      <c r="K475" s="233"/>
      <c r="L475" s="43"/>
      <c r="M475" s="234" t="s">
        <v>1</v>
      </c>
      <c r="N475" s="235" t="s">
        <v>41</v>
      </c>
      <c r="O475" s="90"/>
      <c r="P475" s="236">
        <f>O475*H475</f>
        <v>0</v>
      </c>
      <c r="Q475" s="236">
        <v>0</v>
      </c>
      <c r="R475" s="236">
        <f>Q475*H475</f>
        <v>0</v>
      </c>
      <c r="S475" s="236">
        <v>0</v>
      </c>
      <c r="T475" s="237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38" t="s">
        <v>587</v>
      </c>
      <c r="AT475" s="238" t="s">
        <v>161</v>
      </c>
      <c r="AU475" s="238" t="s">
        <v>85</v>
      </c>
      <c r="AY475" s="16" t="s">
        <v>158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6" t="s">
        <v>83</v>
      </c>
      <c r="BK475" s="239">
        <f>ROUND(I475*H475,2)</f>
        <v>0</v>
      </c>
      <c r="BL475" s="16" t="s">
        <v>587</v>
      </c>
      <c r="BM475" s="238" t="s">
        <v>2356</v>
      </c>
    </row>
    <row r="476" s="2" customFormat="1">
      <c r="A476" s="37"/>
      <c r="B476" s="38"/>
      <c r="C476" s="39"/>
      <c r="D476" s="240" t="s">
        <v>167</v>
      </c>
      <c r="E476" s="39"/>
      <c r="F476" s="241" t="s">
        <v>1212</v>
      </c>
      <c r="G476" s="39"/>
      <c r="H476" s="39"/>
      <c r="I476" s="242"/>
      <c r="J476" s="39"/>
      <c r="K476" s="39"/>
      <c r="L476" s="43"/>
      <c r="M476" s="243"/>
      <c r="N476" s="244"/>
      <c r="O476" s="90"/>
      <c r="P476" s="90"/>
      <c r="Q476" s="90"/>
      <c r="R476" s="90"/>
      <c r="S476" s="90"/>
      <c r="T476" s="91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167</v>
      </c>
      <c r="AU476" s="16" t="s">
        <v>85</v>
      </c>
    </row>
    <row r="477" s="2" customFormat="1" ht="24.15" customHeight="1">
      <c r="A477" s="37"/>
      <c r="B477" s="38"/>
      <c r="C477" s="226" t="s">
        <v>2357</v>
      </c>
      <c r="D477" s="226" t="s">
        <v>161</v>
      </c>
      <c r="E477" s="227" t="s">
        <v>1216</v>
      </c>
      <c r="F477" s="228" t="s">
        <v>1217</v>
      </c>
      <c r="G477" s="229" t="s">
        <v>776</v>
      </c>
      <c r="H477" s="230">
        <v>1</v>
      </c>
      <c r="I477" s="231"/>
      <c r="J477" s="232">
        <f>ROUND(I477*H477,2)</f>
        <v>0</v>
      </c>
      <c r="K477" s="233"/>
      <c r="L477" s="43"/>
      <c r="M477" s="234" t="s">
        <v>1</v>
      </c>
      <c r="N477" s="235" t="s">
        <v>41</v>
      </c>
      <c r="O477" s="90"/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8" t="s">
        <v>587</v>
      </c>
      <c r="AT477" s="238" t="s">
        <v>161</v>
      </c>
      <c r="AU477" s="238" t="s">
        <v>85</v>
      </c>
      <c r="AY477" s="16" t="s">
        <v>158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6" t="s">
        <v>83</v>
      </c>
      <c r="BK477" s="239">
        <f>ROUND(I477*H477,2)</f>
        <v>0</v>
      </c>
      <c r="BL477" s="16" t="s">
        <v>587</v>
      </c>
      <c r="BM477" s="238" t="s">
        <v>2358</v>
      </c>
    </row>
    <row r="478" s="2" customFormat="1">
      <c r="A478" s="37"/>
      <c r="B478" s="38"/>
      <c r="C478" s="39"/>
      <c r="D478" s="240" t="s">
        <v>167</v>
      </c>
      <c r="E478" s="39"/>
      <c r="F478" s="241" t="s">
        <v>1217</v>
      </c>
      <c r="G478" s="39"/>
      <c r="H478" s="39"/>
      <c r="I478" s="242"/>
      <c r="J478" s="39"/>
      <c r="K478" s="39"/>
      <c r="L478" s="43"/>
      <c r="M478" s="243"/>
      <c r="N478" s="244"/>
      <c r="O478" s="90"/>
      <c r="P478" s="90"/>
      <c r="Q478" s="90"/>
      <c r="R478" s="90"/>
      <c r="S478" s="90"/>
      <c r="T478" s="91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6" t="s">
        <v>167</v>
      </c>
      <c r="AU478" s="16" t="s">
        <v>85</v>
      </c>
    </row>
    <row r="479" s="2" customFormat="1" ht="21.75" customHeight="1">
      <c r="A479" s="37"/>
      <c r="B479" s="38"/>
      <c r="C479" s="226" t="s">
        <v>2359</v>
      </c>
      <c r="D479" s="226" t="s">
        <v>161</v>
      </c>
      <c r="E479" s="227" t="s">
        <v>1220</v>
      </c>
      <c r="F479" s="228" t="s">
        <v>1221</v>
      </c>
      <c r="G479" s="229" t="s">
        <v>362</v>
      </c>
      <c r="H479" s="230">
        <v>2</v>
      </c>
      <c r="I479" s="231"/>
      <c r="J479" s="232">
        <f>ROUND(I479*H479,2)</f>
        <v>0</v>
      </c>
      <c r="K479" s="233"/>
      <c r="L479" s="43"/>
      <c r="M479" s="234" t="s">
        <v>1</v>
      </c>
      <c r="N479" s="235" t="s">
        <v>41</v>
      </c>
      <c r="O479" s="90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38" t="s">
        <v>587</v>
      </c>
      <c r="AT479" s="238" t="s">
        <v>161</v>
      </c>
      <c r="AU479" s="238" t="s">
        <v>85</v>
      </c>
      <c r="AY479" s="16" t="s">
        <v>158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6" t="s">
        <v>83</v>
      </c>
      <c r="BK479" s="239">
        <f>ROUND(I479*H479,2)</f>
        <v>0</v>
      </c>
      <c r="BL479" s="16" t="s">
        <v>587</v>
      </c>
      <c r="BM479" s="238" t="s">
        <v>2360</v>
      </c>
    </row>
    <row r="480" s="2" customFormat="1">
      <c r="A480" s="37"/>
      <c r="B480" s="38"/>
      <c r="C480" s="39"/>
      <c r="D480" s="240" t="s">
        <v>167</v>
      </c>
      <c r="E480" s="39"/>
      <c r="F480" s="241" t="s">
        <v>1221</v>
      </c>
      <c r="G480" s="39"/>
      <c r="H480" s="39"/>
      <c r="I480" s="242"/>
      <c r="J480" s="39"/>
      <c r="K480" s="39"/>
      <c r="L480" s="43"/>
      <c r="M480" s="243"/>
      <c r="N480" s="244"/>
      <c r="O480" s="90"/>
      <c r="P480" s="90"/>
      <c r="Q480" s="90"/>
      <c r="R480" s="90"/>
      <c r="S480" s="90"/>
      <c r="T480" s="91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6" t="s">
        <v>167</v>
      </c>
      <c r="AU480" s="16" t="s">
        <v>85</v>
      </c>
    </row>
    <row r="481" s="2" customFormat="1" ht="24.15" customHeight="1">
      <c r="A481" s="37"/>
      <c r="B481" s="38"/>
      <c r="C481" s="226" t="s">
        <v>2361</v>
      </c>
      <c r="D481" s="226" t="s">
        <v>161</v>
      </c>
      <c r="E481" s="227" t="s">
        <v>1224</v>
      </c>
      <c r="F481" s="228" t="s">
        <v>1225</v>
      </c>
      <c r="G481" s="229" t="s">
        <v>362</v>
      </c>
      <c r="H481" s="230">
        <v>1</v>
      </c>
      <c r="I481" s="231"/>
      <c r="J481" s="232">
        <f>ROUND(I481*H481,2)</f>
        <v>0</v>
      </c>
      <c r="K481" s="233"/>
      <c r="L481" s="43"/>
      <c r="M481" s="234" t="s">
        <v>1</v>
      </c>
      <c r="N481" s="235" t="s">
        <v>41</v>
      </c>
      <c r="O481" s="90"/>
      <c r="P481" s="236">
        <f>O481*H481</f>
        <v>0</v>
      </c>
      <c r="Q481" s="236">
        <v>0</v>
      </c>
      <c r="R481" s="236">
        <f>Q481*H481</f>
        <v>0</v>
      </c>
      <c r="S481" s="236">
        <v>0</v>
      </c>
      <c r="T481" s="237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38" t="s">
        <v>587</v>
      </c>
      <c r="AT481" s="238" t="s">
        <v>161</v>
      </c>
      <c r="AU481" s="238" t="s">
        <v>85</v>
      </c>
      <c r="AY481" s="16" t="s">
        <v>158</v>
      </c>
      <c r="BE481" s="239">
        <f>IF(N481="základní",J481,0)</f>
        <v>0</v>
      </c>
      <c r="BF481" s="239">
        <f>IF(N481="snížená",J481,0)</f>
        <v>0</v>
      </c>
      <c r="BG481" s="239">
        <f>IF(N481="zákl. přenesená",J481,0)</f>
        <v>0</v>
      </c>
      <c r="BH481" s="239">
        <f>IF(N481="sníž. přenesená",J481,0)</f>
        <v>0</v>
      </c>
      <c r="BI481" s="239">
        <f>IF(N481="nulová",J481,0)</f>
        <v>0</v>
      </c>
      <c r="BJ481" s="16" t="s">
        <v>83</v>
      </c>
      <c r="BK481" s="239">
        <f>ROUND(I481*H481,2)</f>
        <v>0</v>
      </c>
      <c r="BL481" s="16" t="s">
        <v>587</v>
      </c>
      <c r="BM481" s="238" t="s">
        <v>2362</v>
      </c>
    </row>
    <row r="482" s="2" customFormat="1">
      <c r="A482" s="37"/>
      <c r="B482" s="38"/>
      <c r="C482" s="39"/>
      <c r="D482" s="240" t="s">
        <v>167</v>
      </c>
      <c r="E482" s="39"/>
      <c r="F482" s="241" t="s">
        <v>1225</v>
      </c>
      <c r="G482" s="39"/>
      <c r="H482" s="39"/>
      <c r="I482" s="242"/>
      <c r="J482" s="39"/>
      <c r="K482" s="39"/>
      <c r="L482" s="43"/>
      <c r="M482" s="268"/>
      <c r="N482" s="269"/>
      <c r="O482" s="270"/>
      <c r="P482" s="270"/>
      <c r="Q482" s="270"/>
      <c r="R482" s="270"/>
      <c r="S482" s="270"/>
      <c r="T482" s="271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167</v>
      </c>
      <c r="AU482" s="16" t="s">
        <v>85</v>
      </c>
    </row>
    <row r="483" s="2" customFormat="1" ht="6.96" customHeight="1">
      <c r="A483" s="37"/>
      <c r="B483" s="65"/>
      <c r="C483" s="66"/>
      <c r="D483" s="66"/>
      <c r="E483" s="66"/>
      <c r="F483" s="66"/>
      <c r="G483" s="66"/>
      <c r="H483" s="66"/>
      <c r="I483" s="66"/>
      <c r="J483" s="66"/>
      <c r="K483" s="66"/>
      <c r="L483" s="43"/>
      <c r="M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</row>
  </sheetData>
  <sheetProtection sheet="1" autoFilter="0" formatColumns="0" formatRows="0" objects="1" scenarios="1" spinCount="100000" saltValue="rWeZ23Z1/0WPYfYjoug+J1vCFpMmUtlojCsoZXin4ux6P1df8xBobjUPaM7yWE8Jt7VpYioiGsAbHFOkv8miTA==" hashValue="6iscp8MO6rf8EsD+0DsWvn7GwCVolZi5qbdRaJFK0ecGDjJJp279TJCE5GRPTMe6ae7zgsas8RfOWhiD9zEIjw==" algorithmName="SHA-512" password="CC4E"/>
  <autoFilter ref="C136:K4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1" customFormat="1" ht="12" customHeight="1">
      <c r="B8" s="19"/>
      <c r="D8" s="149" t="s">
        <v>125</v>
      </c>
      <c r="L8" s="19"/>
    </row>
    <row r="9" hidden="1" s="2" customFormat="1" ht="16.5" customHeight="1">
      <c r="A9" s="37"/>
      <c r="B9" s="43"/>
      <c r="C9" s="37"/>
      <c r="D9" s="37"/>
      <c r="E9" s="150" t="s">
        <v>2363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2364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ROUND(J141,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ROUND((SUM(BE141:BE466)),  2)</f>
        <v>0</v>
      </c>
      <c r="G35" s="37"/>
      <c r="H35" s="37"/>
      <c r="I35" s="163">
        <v>0.20999999999999999</v>
      </c>
      <c r="J35" s="162">
        <f>ROUND(((SUM(BE141:BE466))*I35),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ROUND((SUM(BF141:BF466)),  2)</f>
        <v>0</v>
      </c>
      <c r="G36" s="37"/>
      <c r="H36" s="37"/>
      <c r="I36" s="163">
        <v>0.14999999999999999</v>
      </c>
      <c r="J36" s="162">
        <f>ROUND(((SUM(BF141:BF466))*I36),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ROUND((SUM(BG141:BG466)),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ROUND((SUM(BH141:BH466)),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ROUND((SUM(BI141:BI466)),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2363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03 - 1 - tělocvična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Dačice</v>
      </c>
      <c r="G91" s="39"/>
      <c r="H91" s="39"/>
      <c r="I91" s="31" t="s">
        <v>22</v>
      </c>
      <c r="J91" s="78" t="str">
        <f>IF(J14="","",J14)</f>
        <v>31. 1. 2023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Dačice</v>
      </c>
      <c r="G93" s="39"/>
      <c r="H93" s="39"/>
      <c r="I93" s="31" t="s">
        <v>30</v>
      </c>
      <c r="J93" s="35" t="str">
        <f>E23</f>
        <v>Karel Mandelík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J141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J142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1229</v>
      </c>
      <c r="E100" s="195"/>
      <c r="F100" s="195"/>
      <c r="G100" s="195"/>
      <c r="H100" s="195"/>
      <c r="I100" s="195"/>
      <c r="J100" s="196">
        <f>J143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1230</v>
      </c>
      <c r="E101" s="195"/>
      <c r="F101" s="195"/>
      <c r="G101" s="195"/>
      <c r="H101" s="195"/>
      <c r="I101" s="195"/>
      <c r="J101" s="196">
        <f>J207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2365</v>
      </c>
      <c r="E102" s="195"/>
      <c r="F102" s="195"/>
      <c r="G102" s="195"/>
      <c r="H102" s="195"/>
      <c r="I102" s="195"/>
      <c r="J102" s="196">
        <f>J211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2366</v>
      </c>
      <c r="E103" s="195"/>
      <c r="F103" s="195"/>
      <c r="G103" s="195"/>
      <c r="H103" s="195"/>
      <c r="I103" s="195"/>
      <c r="J103" s="196">
        <f>J215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135</v>
      </c>
      <c r="E104" s="195"/>
      <c r="F104" s="195"/>
      <c r="G104" s="195"/>
      <c r="H104" s="195"/>
      <c r="I104" s="195"/>
      <c r="J104" s="196">
        <f>J222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2367</v>
      </c>
      <c r="E105" s="195"/>
      <c r="F105" s="195"/>
      <c r="G105" s="195"/>
      <c r="H105" s="195"/>
      <c r="I105" s="195"/>
      <c r="J105" s="196">
        <f>J255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136</v>
      </c>
      <c r="E106" s="195"/>
      <c r="F106" s="195"/>
      <c r="G106" s="195"/>
      <c r="H106" s="195"/>
      <c r="I106" s="195"/>
      <c r="J106" s="196">
        <f>J261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137</v>
      </c>
      <c r="E107" s="195"/>
      <c r="F107" s="195"/>
      <c r="G107" s="195"/>
      <c r="H107" s="195"/>
      <c r="I107" s="195"/>
      <c r="J107" s="196">
        <f>J307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138</v>
      </c>
      <c r="E108" s="195"/>
      <c r="F108" s="195"/>
      <c r="G108" s="195"/>
      <c r="H108" s="195"/>
      <c r="I108" s="195"/>
      <c r="J108" s="196">
        <f>J321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7"/>
      <c r="C109" s="188"/>
      <c r="D109" s="189" t="s">
        <v>139</v>
      </c>
      <c r="E109" s="190"/>
      <c r="F109" s="190"/>
      <c r="G109" s="190"/>
      <c r="H109" s="190"/>
      <c r="I109" s="190"/>
      <c r="J109" s="191">
        <f>J324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3"/>
      <c r="C110" s="132"/>
      <c r="D110" s="194" t="s">
        <v>1231</v>
      </c>
      <c r="E110" s="195"/>
      <c r="F110" s="195"/>
      <c r="G110" s="195"/>
      <c r="H110" s="195"/>
      <c r="I110" s="195"/>
      <c r="J110" s="196">
        <f>J325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1232</v>
      </c>
      <c r="E111" s="195"/>
      <c r="F111" s="195"/>
      <c r="G111" s="195"/>
      <c r="H111" s="195"/>
      <c r="I111" s="195"/>
      <c r="J111" s="196">
        <f>J340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32"/>
      <c r="D112" s="194" t="s">
        <v>1233</v>
      </c>
      <c r="E112" s="195"/>
      <c r="F112" s="195"/>
      <c r="G112" s="195"/>
      <c r="H112" s="195"/>
      <c r="I112" s="195"/>
      <c r="J112" s="196">
        <f>J370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1234</v>
      </c>
      <c r="E113" s="195"/>
      <c r="F113" s="195"/>
      <c r="G113" s="195"/>
      <c r="H113" s="195"/>
      <c r="I113" s="195"/>
      <c r="J113" s="196">
        <f>J376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32"/>
      <c r="D114" s="194" t="s">
        <v>1235</v>
      </c>
      <c r="E114" s="195"/>
      <c r="F114" s="195"/>
      <c r="G114" s="195"/>
      <c r="H114" s="195"/>
      <c r="I114" s="195"/>
      <c r="J114" s="196">
        <f>J382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32"/>
      <c r="D115" s="194" t="s">
        <v>141</v>
      </c>
      <c r="E115" s="195"/>
      <c r="F115" s="195"/>
      <c r="G115" s="195"/>
      <c r="H115" s="195"/>
      <c r="I115" s="195"/>
      <c r="J115" s="196">
        <f>J398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32"/>
      <c r="D116" s="194" t="s">
        <v>2368</v>
      </c>
      <c r="E116" s="195"/>
      <c r="F116" s="195"/>
      <c r="G116" s="195"/>
      <c r="H116" s="195"/>
      <c r="I116" s="195"/>
      <c r="J116" s="196">
        <f>J419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3"/>
      <c r="C117" s="132"/>
      <c r="D117" s="194" t="s">
        <v>1237</v>
      </c>
      <c r="E117" s="195"/>
      <c r="F117" s="195"/>
      <c r="G117" s="195"/>
      <c r="H117" s="195"/>
      <c r="I117" s="195"/>
      <c r="J117" s="196">
        <f>J426</f>
        <v>0</v>
      </c>
      <c r="K117" s="132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3"/>
      <c r="C118" s="132"/>
      <c r="D118" s="194" t="s">
        <v>1238</v>
      </c>
      <c r="E118" s="195"/>
      <c r="F118" s="195"/>
      <c r="G118" s="195"/>
      <c r="H118" s="195"/>
      <c r="I118" s="195"/>
      <c r="J118" s="196">
        <f>J441</f>
        <v>0</v>
      </c>
      <c r="K118" s="132"/>
      <c r="L118" s="19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3"/>
      <c r="C119" s="132"/>
      <c r="D119" s="194" t="s">
        <v>142</v>
      </c>
      <c r="E119" s="195"/>
      <c r="F119" s="195"/>
      <c r="G119" s="195"/>
      <c r="H119" s="195"/>
      <c r="I119" s="195"/>
      <c r="J119" s="196">
        <f>J445</f>
        <v>0</v>
      </c>
      <c r="K119" s="132"/>
      <c r="L119" s="19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65"/>
      <c r="C121" s="66"/>
      <c r="D121" s="66"/>
      <c r="E121" s="66"/>
      <c r="F121" s="66"/>
      <c r="G121" s="66"/>
      <c r="H121" s="66"/>
      <c r="I121" s="66"/>
      <c r="J121" s="66"/>
      <c r="K121" s="66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5" s="2" customFormat="1" ht="6.96" customHeight="1">
      <c r="A125" s="37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4.96" customHeight="1">
      <c r="A126" s="37"/>
      <c r="B126" s="38"/>
      <c r="C126" s="22" t="s">
        <v>143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182" t="str">
        <f>E7</f>
        <v>Vytápění ZŠ B. Němcové</v>
      </c>
      <c r="F129" s="31"/>
      <c r="G129" s="31"/>
      <c r="H129" s="31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" customFormat="1" ht="12" customHeight="1">
      <c r="B130" s="20"/>
      <c r="C130" s="31" t="s">
        <v>125</v>
      </c>
      <c r="D130" s="21"/>
      <c r="E130" s="21"/>
      <c r="F130" s="21"/>
      <c r="G130" s="21"/>
      <c r="H130" s="21"/>
      <c r="I130" s="21"/>
      <c r="J130" s="21"/>
      <c r="K130" s="21"/>
      <c r="L130" s="19"/>
    </row>
    <row r="131" s="2" customFormat="1" ht="16.5" customHeight="1">
      <c r="A131" s="37"/>
      <c r="B131" s="38"/>
      <c r="C131" s="39"/>
      <c r="D131" s="39"/>
      <c r="E131" s="182" t="s">
        <v>2363</v>
      </c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127</v>
      </c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6.5" customHeight="1">
      <c r="A133" s="37"/>
      <c r="B133" s="38"/>
      <c r="C133" s="39"/>
      <c r="D133" s="39"/>
      <c r="E133" s="75" t="str">
        <f>E11</f>
        <v>SO 03 - 1 - tělocvična - stavební část</v>
      </c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6.96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2" customHeight="1">
      <c r="A135" s="37"/>
      <c r="B135" s="38"/>
      <c r="C135" s="31" t="s">
        <v>20</v>
      </c>
      <c r="D135" s="39"/>
      <c r="E135" s="39"/>
      <c r="F135" s="26" t="str">
        <f>F14</f>
        <v>Dačice</v>
      </c>
      <c r="G135" s="39"/>
      <c r="H135" s="39"/>
      <c r="I135" s="31" t="s">
        <v>22</v>
      </c>
      <c r="J135" s="78" t="str">
        <f>IF(J14="","",J14)</f>
        <v>31. 1. 2023</v>
      </c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5.15" customHeight="1">
      <c r="A137" s="37"/>
      <c r="B137" s="38"/>
      <c r="C137" s="31" t="s">
        <v>24</v>
      </c>
      <c r="D137" s="39"/>
      <c r="E137" s="39"/>
      <c r="F137" s="26" t="str">
        <f>E17</f>
        <v>Město Dačice</v>
      </c>
      <c r="G137" s="39"/>
      <c r="H137" s="39"/>
      <c r="I137" s="31" t="s">
        <v>30</v>
      </c>
      <c r="J137" s="35" t="str">
        <f>E23</f>
        <v>Karel Mandelík</v>
      </c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5.15" customHeight="1">
      <c r="A138" s="37"/>
      <c r="B138" s="38"/>
      <c r="C138" s="31" t="s">
        <v>28</v>
      </c>
      <c r="D138" s="39"/>
      <c r="E138" s="39"/>
      <c r="F138" s="26" t="str">
        <f>IF(E20="","",E20)</f>
        <v>Vyplň údaj</v>
      </c>
      <c r="G138" s="39"/>
      <c r="H138" s="39"/>
      <c r="I138" s="31" t="s">
        <v>33</v>
      </c>
      <c r="J138" s="35" t="str">
        <f>E26</f>
        <v xml:space="preserve"> </v>
      </c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0.32" customHeight="1">
      <c r="A139" s="37"/>
      <c r="B139" s="38"/>
      <c r="C139" s="39"/>
      <c r="D139" s="39"/>
      <c r="E139" s="39"/>
      <c r="F139" s="39"/>
      <c r="G139" s="39"/>
      <c r="H139" s="39"/>
      <c r="I139" s="39"/>
      <c r="J139" s="39"/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11" customFormat="1" ht="29.28" customHeight="1">
      <c r="A140" s="198"/>
      <c r="B140" s="199"/>
      <c r="C140" s="200" t="s">
        <v>144</v>
      </c>
      <c r="D140" s="201" t="s">
        <v>61</v>
      </c>
      <c r="E140" s="201" t="s">
        <v>57</v>
      </c>
      <c r="F140" s="201" t="s">
        <v>58</v>
      </c>
      <c r="G140" s="201" t="s">
        <v>145</v>
      </c>
      <c r="H140" s="201" t="s">
        <v>146</v>
      </c>
      <c r="I140" s="201" t="s">
        <v>147</v>
      </c>
      <c r="J140" s="202" t="s">
        <v>131</v>
      </c>
      <c r="K140" s="203" t="s">
        <v>148</v>
      </c>
      <c r="L140" s="204"/>
      <c r="M140" s="99" t="s">
        <v>1</v>
      </c>
      <c r="N140" s="100" t="s">
        <v>40</v>
      </c>
      <c r="O140" s="100" t="s">
        <v>149</v>
      </c>
      <c r="P140" s="100" t="s">
        <v>150</v>
      </c>
      <c r="Q140" s="100" t="s">
        <v>151</v>
      </c>
      <c r="R140" s="100" t="s">
        <v>152</v>
      </c>
      <c r="S140" s="100" t="s">
        <v>153</v>
      </c>
      <c r="T140" s="101" t="s">
        <v>154</v>
      </c>
      <c r="U140" s="198"/>
      <c r="V140" s="198"/>
      <c r="W140" s="198"/>
      <c r="X140" s="198"/>
      <c r="Y140" s="198"/>
      <c r="Z140" s="198"/>
      <c r="AA140" s="198"/>
      <c r="AB140" s="198"/>
      <c r="AC140" s="198"/>
      <c r="AD140" s="198"/>
      <c r="AE140" s="198"/>
    </row>
    <row r="141" s="2" customFormat="1" ht="22.8" customHeight="1">
      <c r="A141" s="37"/>
      <c r="B141" s="38"/>
      <c r="C141" s="106" t="s">
        <v>155</v>
      </c>
      <c r="D141" s="39"/>
      <c r="E141" s="39"/>
      <c r="F141" s="39"/>
      <c r="G141" s="39"/>
      <c r="H141" s="39"/>
      <c r="I141" s="39"/>
      <c r="J141" s="205">
        <f>BK141</f>
        <v>0</v>
      </c>
      <c r="K141" s="39"/>
      <c r="L141" s="43"/>
      <c r="M141" s="102"/>
      <c r="N141" s="206"/>
      <c r="O141" s="103"/>
      <c r="P141" s="207">
        <f>P142+P324</f>
        <v>0</v>
      </c>
      <c r="Q141" s="103"/>
      <c r="R141" s="207">
        <f>R142+R324</f>
        <v>8.0454891400000008</v>
      </c>
      <c r="S141" s="103"/>
      <c r="T141" s="208">
        <f>T142+T324</f>
        <v>3.8006799999999998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75</v>
      </c>
      <c r="AU141" s="16" t="s">
        <v>133</v>
      </c>
      <c r="BK141" s="209">
        <f>BK142+BK324</f>
        <v>0</v>
      </c>
    </row>
    <row r="142" s="12" customFormat="1" ht="25.92" customHeight="1">
      <c r="A142" s="12"/>
      <c r="B142" s="210"/>
      <c r="C142" s="211"/>
      <c r="D142" s="212" t="s">
        <v>75</v>
      </c>
      <c r="E142" s="213" t="s">
        <v>156</v>
      </c>
      <c r="F142" s="213" t="s">
        <v>157</v>
      </c>
      <c r="G142" s="211"/>
      <c r="H142" s="211"/>
      <c r="I142" s="214"/>
      <c r="J142" s="215">
        <f>BK142</f>
        <v>0</v>
      </c>
      <c r="K142" s="211"/>
      <c r="L142" s="216"/>
      <c r="M142" s="217"/>
      <c r="N142" s="218"/>
      <c r="O142" s="218"/>
      <c r="P142" s="219">
        <f>P143+P207+P211+P215+P222+P255+P261+P307+P321</f>
        <v>0</v>
      </c>
      <c r="Q142" s="218"/>
      <c r="R142" s="219">
        <f>R143+R207+R211+R215+R222+R255+R261+R307+R321</f>
        <v>7.0167954400000001</v>
      </c>
      <c r="S142" s="218"/>
      <c r="T142" s="220">
        <f>T143+T207+T211+T215+T222+T255+T261+T307+T321</f>
        <v>3.7520199999999999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83</v>
      </c>
      <c r="AT142" s="222" t="s">
        <v>75</v>
      </c>
      <c r="AU142" s="222" t="s">
        <v>76</v>
      </c>
      <c r="AY142" s="221" t="s">
        <v>158</v>
      </c>
      <c r="BK142" s="223">
        <f>BK143+BK207+BK211+BK215+BK222+BK255+BK261+BK307+BK321</f>
        <v>0</v>
      </c>
    </row>
    <row r="143" s="12" customFormat="1" ht="22.8" customHeight="1">
      <c r="A143" s="12"/>
      <c r="B143" s="210"/>
      <c r="C143" s="211"/>
      <c r="D143" s="212" t="s">
        <v>75</v>
      </c>
      <c r="E143" s="224" t="s">
        <v>83</v>
      </c>
      <c r="F143" s="224" t="s">
        <v>1239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SUM(P144:P206)</f>
        <v>0</v>
      </c>
      <c r="Q143" s="218"/>
      <c r="R143" s="219">
        <f>SUM(R144:R206)</f>
        <v>3.1697899999999999</v>
      </c>
      <c r="S143" s="218"/>
      <c r="T143" s="220">
        <f>SUM(T144:T206)</f>
        <v>2.3279999999999998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83</v>
      </c>
      <c r="AT143" s="222" t="s">
        <v>75</v>
      </c>
      <c r="AU143" s="222" t="s">
        <v>83</v>
      </c>
      <c r="AY143" s="221" t="s">
        <v>158</v>
      </c>
      <c r="BK143" s="223">
        <f>SUM(BK144:BK206)</f>
        <v>0</v>
      </c>
    </row>
    <row r="144" s="2" customFormat="1" ht="24.15" customHeight="1">
      <c r="A144" s="37"/>
      <c r="B144" s="38"/>
      <c r="C144" s="226" t="s">
        <v>83</v>
      </c>
      <c r="D144" s="226" t="s">
        <v>161</v>
      </c>
      <c r="E144" s="227" t="s">
        <v>2369</v>
      </c>
      <c r="F144" s="228" t="s">
        <v>2370</v>
      </c>
      <c r="G144" s="229" t="s">
        <v>235</v>
      </c>
      <c r="H144" s="230">
        <v>1.2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0.26000000000000001</v>
      </c>
      <c r="T144" s="237">
        <f>S144*H144</f>
        <v>0.312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165</v>
      </c>
      <c r="AT144" s="238" t="s">
        <v>161</v>
      </c>
      <c r="AU144" s="238" t="s">
        <v>85</v>
      </c>
      <c r="AY144" s="16" t="s">
        <v>158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83</v>
      </c>
      <c r="BK144" s="239">
        <f>ROUND(I144*H144,2)</f>
        <v>0</v>
      </c>
      <c r="BL144" s="16" t="s">
        <v>165</v>
      </c>
      <c r="BM144" s="238" t="s">
        <v>2371</v>
      </c>
    </row>
    <row r="145" s="2" customFormat="1">
      <c r="A145" s="37"/>
      <c r="B145" s="38"/>
      <c r="C145" s="39"/>
      <c r="D145" s="240" t="s">
        <v>167</v>
      </c>
      <c r="E145" s="39"/>
      <c r="F145" s="241" t="s">
        <v>2372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167</v>
      </c>
      <c r="AU145" s="16" t="s">
        <v>85</v>
      </c>
    </row>
    <row r="146" s="13" customFormat="1">
      <c r="A146" s="13"/>
      <c r="B146" s="245"/>
      <c r="C146" s="246"/>
      <c r="D146" s="240" t="s">
        <v>169</v>
      </c>
      <c r="E146" s="247" t="s">
        <v>1</v>
      </c>
      <c r="F146" s="248" t="s">
        <v>2373</v>
      </c>
      <c r="G146" s="246"/>
      <c r="H146" s="249">
        <v>1.2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169</v>
      </c>
      <c r="AU146" s="255" t="s">
        <v>85</v>
      </c>
      <c r="AV146" s="13" t="s">
        <v>85</v>
      </c>
      <c r="AW146" s="13" t="s">
        <v>32</v>
      </c>
      <c r="AX146" s="13" t="s">
        <v>83</v>
      </c>
      <c r="AY146" s="255" t="s">
        <v>158</v>
      </c>
    </row>
    <row r="147" s="2" customFormat="1" ht="24.15" customHeight="1">
      <c r="A147" s="37"/>
      <c r="B147" s="38"/>
      <c r="C147" s="226" t="s">
        <v>85</v>
      </c>
      <c r="D147" s="226" t="s">
        <v>161</v>
      </c>
      <c r="E147" s="227" t="s">
        <v>2374</v>
      </c>
      <c r="F147" s="228" t="s">
        <v>2375</v>
      </c>
      <c r="G147" s="229" t="s">
        <v>235</v>
      </c>
      <c r="H147" s="230">
        <v>2.25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0.57999999999999996</v>
      </c>
      <c r="T147" s="237">
        <f>S147*H147</f>
        <v>1.3049999999999999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165</v>
      </c>
      <c r="AT147" s="238" t="s">
        <v>161</v>
      </c>
      <c r="AU147" s="238" t="s">
        <v>85</v>
      </c>
      <c r="AY147" s="16" t="s">
        <v>158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83</v>
      </c>
      <c r="BK147" s="239">
        <f>ROUND(I147*H147,2)</f>
        <v>0</v>
      </c>
      <c r="BL147" s="16" t="s">
        <v>165</v>
      </c>
      <c r="BM147" s="238" t="s">
        <v>2376</v>
      </c>
    </row>
    <row r="148" s="2" customFormat="1">
      <c r="A148" s="37"/>
      <c r="B148" s="38"/>
      <c r="C148" s="39"/>
      <c r="D148" s="240" t="s">
        <v>167</v>
      </c>
      <c r="E148" s="39"/>
      <c r="F148" s="241" t="s">
        <v>2377</v>
      </c>
      <c r="G148" s="39"/>
      <c r="H148" s="39"/>
      <c r="I148" s="242"/>
      <c r="J148" s="39"/>
      <c r="K148" s="39"/>
      <c r="L148" s="43"/>
      <c r="M148" s="243"/>
      <c r="N148" s="24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85</v>
      </c>
    </row>
    <row r="149" s="13" customFormat="1">
      <c r="A149" s="13"/>
      <c r="B149" s="245"/>
      <c r="C149" s="246"/>
      <c r="D149" s="240" t="s">
        <v>169</v>
      </c>
      <c r="E149" s="247" t="s">
        <v>1</v>
      </c>
      <c r="F149" s="248" t="s">
        <v>2378</v>
      </c>
      <c r="G149" s="246"/>
      <c r="H149" s="249">
        <v>2.25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169</v>
      </c>
      <c r="AU149" s="255" t="s">
        <v>85</v>
      </c>
      <c r="AV149" s="13" t="s">
        <v>85</v>
      </c>
      <c r="AW149" s="13" t="s">
        <v>32</v>
      </c>
      <c r="AX149" s="13" t="s">
        <v>83</v>
      </c>
      <c r="AY149" s="255" t="s">
        <v>158</v>
      </c>
    </row>
    <row r="150" s="2" customFormat="1" ht="24.15" customHeight="1">
      <c r="A150" s="37"/>
      <c r="B150" s="38"/>
      <c r="C150" s="226" t="s">
        <v>177</v>
      </c>
      <c r="D150" s="226" t="s">
        <v>161</v>
      </c>
      <c r="E150" s="227" t="s">
        <v>2379</v>
      </c>
      <c r="F150" s="228" t="s">
        <v>2380</v>
      </c>
      <c r="G150" s="229" t="s">
        <v>235</v>
      </c>
      <c r="H150" s="230">
        <v>2.25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0.316</v>
      </c>
      <c r="T150" s="237">
        <f>S150*H150</f>
        <v>0.71099999999999997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165</v>
      </c>
      <c r="AT150" s="238" t="s">
        <v>161</v>
      </c>
      <c r="AU150" s="238" t="s">
        <v>85</v>
      </c>
      <c r="AY150" s="16" t="s">
        <v>158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83</v>
      </c>
      <c r="BK150" s="239">
        <f>ROUND(I150*H150,2)</f>
        <v>0</v>
      </c>
      <c r="BL150" s="16" t="s">
        <v>165</v>
      </c>
      <c r="BM150" s="238" t="s">
        <v>2381</v>
      </c>
    </row>
    <row r="151" s="2" customFormat="1">
      <c r="A151" s="37"/>
      <c r="B151" s="38"/>
      <c r="C151" s="39"/>
      <c r="D151" s="240" t="s">
        <v>167</v>
      </c>
      <c r="E151" s="39"/>
      <c r="F151" s="241" t="s">
        <v>2382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167</v>
      </c>
      <c r="AU151" s="16" t="s">
        <v>85</v>
      </c>
    </row>
    <row r="152" s="2" customFormat="1" ht="24.15" customHeight="1">
      <c r="A152" s="37"/>
      <c r="B152" s="38"/>
      <c r="C152" s="226" t="s">
        <v>165</v>
      </c>
      <c r="D152" s="226" t="s">
        <v>161</v>
      </c>
      <c r="E152" s="227" t="s">
        <v>2383</v>
      </c>
      <c r="F152" s="228" t="s">
        <v>2384</v>
      </c>
      <c r="G152" s="229" t="s">
        <v>276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0.01269</v>
      </c>
      <c r="R152" s="236">
        <f>Q152*H152</f>
        <v>0.01269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165</v>
      </c>
      <c r="AT152" s="238" t="s">
        <v>161</v>
      </c>
      <c r="AU152" s="238" t="s">
        <v>85</v>
      </c>
      <c r="AY152" s="16" t="s">
        <v>158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165</v>
      </c>
      <c r="BM152" s="238" t="s">
        <v>2385</v>
      </c>
    </row>
    <row r="153" s="2" customFormat="1">
      <c r="A153" s="37"/>
      <c r="B153" s="38"/>
      <c r="C153" s="39"/>
      <c r="D153" s="240" t="s">
        <v>167</v>
      </c>
      <c r="E153" s="39"/>
      <c r="F153" s="241" t="s">
        <v>2386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85</v>
      </c>
    </row>
    <row r="154" s="2" customFormat="1" ht="24.15" customHeight="1">
      <c r="A154" s="37"/>
      <c r="B154" s="38"/>
      <c r="C154" s="226" t="s">
        <v>189</v>
      </c>
      <c r="D154" s="226" t="s">
        <v>161</v>
      </c>
      <c r="E154" s="227" t="s">
        <v>2387</v>
      </c>
      <c r="F154" s="228" t="s">
        <v>2388</v>
      </c>
      <c r="G154" s="229" t="s">
        <v>276</v>
      </c>
      <c r="H154" s="230">
        <v>2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0.036900000000000002</v>
      </c>
      <c r="R154" s="236">
        <f>Q154*H154</f>
        <v>0.073800000000000004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165</v>
      </c>
      <c r="AT154" s="238" t="s">
        <v>161</v>
      </c>
      <c r="AU154" s="238" t="s">
        <v>85</v>
      </c>
      <c r="AY154" s="16" t="s">
        <v>158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83</v>
      </c>
      <c r="BK154" s="239">
        <f>ROUND(I154*H154,2)</f>
        <v>0</v>
      </c>
      <c r="BL154" s="16" t="s">
        <v>165</v>
      </c>
      <c r="BM154" s="238" t="s">
        <v>2389</v>
      </c>
    </row>
    <row r="155" s="2" customFormat="1">
      <c r="A155" s="37"/>
      <c r="B155" s="38"/>
      <c r="C155" s="39"/>
      <c r="D155" s="240" t="s">
        <v>167</v>
      </c>
      <c r="E155" s="39"/>
      <c r="F155" s="241" t="s">
        <v>2390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167</v>
      </c>
      <c r="AU155" s="16" t="s">
        <v>85</v>
      </c>
    </row>
    <row r="156" s="2" customFormat="1" ht="24.15" customHeight="1">
      <c r="A156" s="37"/>
      <c r="B156" s="38"/>
      <c r="C156" s="226" t="s">
        <v>159</v>
      </c>
      <c r="D156" s="226" t="s">
        <v>161</v>
      </c>
      <c r="E156" s="227" t="s">
        <v>2391</v>
      </c>
      <c r="F156" s="228" t="s">
        <v>2392</v>
      </c>
      <c r="G156" s="229" t="s">
        <v>235</v>
      </c>
      <c r="H156" s="230">
        <v>4.2000000000000002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165</v>
      </c>
      <c r="AT156" s="238" t="s">
        <v>161</v>
      </c>
      <c r="AU156" s="238" t="s">
        <v>85</v>
      </c>
      <c r="AY156" s="16" t="s">
        <v>158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83</v>
      </c>
      <c r="BK156" s="239">
        <f>ROUND(I156*H156,2)</f>
        <v>0</v>
      </c>
      <c r="BL156" s="16" t="s">
        <v>165</v>
      </c>
      <c r="BM156" s="238" t="s">
        <v>2393</v>
      </c>
    </row>
    <row r="157" s="2" customFormat="1">
      <c r="A157" s="37"/>
      <c r="B157" s="38"/>
      <c r="C157" s="39"/>
      <c r="D157" s="240" t="s">
        <v>167</v>
      </c>
      <c r="E157" s="39"/>
      <c r="F157" s="241" t="s">
        <v>2394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167</v>
      </c>
      <c r="AU157" s="16" t="s">
        <v>85</v>
      </c>
    </row>
    <row r="158" s="2" customFormat="1" ht="24.15" customHeight="1">
      <c r="A158" s="37"/>
      <c r="B158" s="38"/>
      <c r="C158" s="226" t="s">
        <v>196</v>
      </c>
      <c r="D158" s="226" t="s">
        <v>161</v>
      </c>
      <c r="E158" s="227" t="s">
        <v>2395</v>
      </c>
      <c r="F158" s="228" t="s">
        <v>2396</v>
      </c>
      <c r="G158" s="229" t="s">
        <v>164</v>
      </c>
      <c r="H158" s="230">
        <v>2.9249999999999998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165</v>
      </c>
      <c r="AT158" s="238" t="s">
        <v>161</v>
      </c>
      <c r="AU158" s="238" t="s">
        <v>85</v>
      </c>
      <c r="AY158" s="16" t="s">
        <v>158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165</v>
      </c>
      <c r="BM158" s="238" t="s">
        <v>2397</v>
      </c>
    </row>
    <row r="159" s="2" customFormat="1">
      <c r="A159" s="37"/>
      <c r="B159" s="38"/>
      <c r="C159" s="39"/>
      <c r="D159" s="240" t="s">
        <v>167</v>
      </c>
      <c r="E159" s="39"/>
      <c r="F159" s="241" t="s">
        <v>2398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167</v>
      </c>
      <c r="AU159" s="16" t="s">
        <v>85</v>
      </c>
    </row>
    <row r="160" s="13" customFormat="1">
      <c r="A160" s="13"/>
      <c r="B160" s="245"/>
      <c r="C160" s="246"/>
      <c r="D160" s="240" t="s">
        <v>169</v>
      </c>
      <c r="E160" s="247" t="s">
        <v>1</v>
      </c>
      <c r="F160" s="248" t="s">
        <v>2399</v>
      </c>
      <c r="G160" s="246"/>
      <c r="H160" s="249">
        <v>2.9249999999999998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169</v>
      </c>
      <c r="AU160" s="255" t="s">
        <v>85</v>
      </c>
      <c r="AV160" s="13" t="s">
        <v>85</v>
      </c>
      <c r="AW160" s="13" t="s">
        <v>32</v>
      </c>
      <c r="AX160" s="13" t="s">
        <v>83</v>
      </c>
      <c r="AY160" s="255" t="s">
        <v>158</v>
      </c>
    </row>
    <row r="161" s="2" customFormat="1" ht="33" customHeight="1">
      <c r="A161" s="37"/>
      <c r="B161" s="38"/>
      <c r="C161" s="226" t="s">
        <v>201</v>
      </c>
      <c r="D161" s="226" t="s">
        <v>161</v>
      </c>
      <c r="E161" s="227" t="s">
        <v>2400</v>
      </c>
      <c r="F161" s="228" t="s">
        <v>2401</v>
      </c>
      <c r="G161" s="229" t="s">
        <v>164</v>
      </c>
      <c r="H161" s="230">
        <v>4.2000000000000002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165</v>
      </c>
      <c r="AT161" s="238" t="s">
        <v>161</v>
      </c>
      <c r="AU161" s="238" t="s">
        <v>85</v>
      </c>
      <c r="AY161" s="16" t="s">
        <v>158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83</v>
      </c>
      <c r="BK161" s="239">
        <f>ROUND(I161*H161,2)</f>
        <v>0</v>
      </c>
      <c r="BL161" s="16" t="s">
        <v>165</v>
      </c>
      <c r="BM161" s="238" t="s">
        <v>2402</v>
      </c>
    </row>
    <row r="162" s="2" customFormat="1">
      <c r="A162" s="37"/>
      <c r="B162" s="38"/>
      <c r="C162" s="39"/>
      <c r="D162" s="240" t="s">
        <v>167</v>
      </c>
      <c r="E162" s="39"/>
      <c r="F162" s="241" t="s">
        <v>2403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167</v>
      </c>
      <c r="AU162" s="16" t="s">
        <v>85</v>
      </c>
    </row>
    <row r="163" s="13" customFormat="1">
      <c r="A163" s="13"/>
      <c r="B163" s="245"/>
      <c r="C163" s="246"/>
      <c r="D163" s="240" t="s">
        <v>169</v>
      </c>
      <c r="E163" s="247" t="s">
        <v>1</v>
      </c>
      <c r="F163" s="248" t="s">
        <v>2404</v>
      </c>
      <c r="G163" s="246"/>
      <c r="H163" s="249">
        <v>4.2000000000000002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169</v>
      </c>
      <c r="AU163" s="255" t="s">
        <v>85</v>
      </c>
      <c r="AV163" s="13" t="s">
        <v>85</v>
      </c>
      <c r="AW163" s="13" t="s">
        <v>32</v>
      </c>
      <c r="AX163" s="13" t="s">
        <v>83</v>
      </c>
      <c r="AY163" s="255" t="s">
        <v>158</v>
      </c>
    </row>
    <row r="164" s="2" customFormat="1" ht="24.15" customHeight="1">
      <c r="A164" s="37"/>
      <c r="B164" s="38"/>
      <c r="C164" s="226" t="s">
        <v>175</v>
      </c>
      <c r="D164" s="226" t="s">
        <v>161</v>
      </c>
      <c r="E164" s="227" t="s">
        <v>1240</v>
      </c>
      <c r="F164" s="228" t="s">
        <v>1241</v>
      </c>
      <c r="G164" s="229" t="s">
        <v>164</v>
      </c>
      <c r="H164" s="230">
        <v>1.44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165</v>
      </c>
      <c r="AT164" s="238" t="s">
        <v>161</v>
      </c>
      <c r="AU164" s="238" t="s">
        <v>85</v>
      </c>
      <c r="AY164" s="16" t="s">
        <v>158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165</v>
      </c>
      <c r="BM164" s="238" t="s">
        <v>2405</v>
      </c>
    </row>
    <row r="165" s="2" customFormat="1">
      <c r="A165" s="37"/>
      <c r="B165" s="38"/>
      <c r="C165" s="39"/>
      <c r="D165" s="240" t="s">
        <v>167</v>
      </c>
      <c r="E165" s="39"/>
      <c r="F165" s="241" t="s">
        <v>1243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167</v>
      </c>
      <c r="AU165" s="16" t="s">
        <v>85</v>
      </c>
    </row>
    <row r="166" s="13" customFormat="1">
      <c r="A166" s="13"/>
      <c r="B166" s="245"/>
      <c r="C166" s="246"/>
      <c r="D166" s="240" t="s">
        <v>169</v>
      </c>
      <c r="E166" s="247" t="s">
        <v>1</v>
      </c>
      <c r="F166" s="248" t="s">
        <v>2406</v>
      </c>
      <c r="G166" s="246"/>
      <c r="H166" s="249">
        <v>1.44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169</v>
      </c>
      <c r="AU166" s="255" t="s">
        <v>85</v>
      </c>
      <c r="AV166" s="13" t="s">
        <v>85</v>
      </c>
      <c r="AW166" s="13" t="s">
        <v>32</v>
      </c>
      <c r="AX166" s="13" t="s">
        <v>83</v>
      </c>
      <c r="AY166" s="255" t="s">
        <v>158</v>
      </c>
    </row>
    <row r="167" s="2" customFormat="1" ht="44.25" customHeight="1">
      <c r="A167" s="37"/>
      <c r="B167" s="38"/>
      <c r="C167" s="226" t="s">
        <v>211</v>
      </c>
      <c r="D167" s="226" t="s">
        <v>161</v>
      </c>
      <c r="E167" s="227" t="s">
        <v>2407</v>
      </c>
      <c r="F167" s="228" t="s">
        <v>2408</v>
      </c>
      <c r="G167" s="229" t="s">
        <v>276</v>
      </c>
      <c r="H167" s="230">
        <v>8.5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0.0018</v>
      </c>
      <c r="R167" s="236">
        <f>Q167*H167</f>
        <v>0.015299999999999999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165</v>
      </c>
      <c r="AT167" s="238" t="s">
        <v>161</v>
      </c>
      <c r="AU167" s="238" t="s">
        <v>85</v>
      </c>
      <c r="AY167" s="16" t="s">
        <v>158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83</v>
      </c>
      <c r="BK167" s="239">
        <f>ROUND(I167*H167,2)</f>
        <v>0</v>
      </c>
      <c r="BL167" s="16" t="s">
        <v>165</v>
      </c>
      <c r="BM167" s="238" t="s">
        <v>2409</v>
      </c>
    </row>
    <row r="168" s="2" customFormat="1">
      <c r="A168" s="37"/>
      <c r="B168" s="38"/>
      <c r="C168" s="39"/>
      <c r="D168" s="240" t="s">
        <v>167</v>
      </c>
      <c r="E168" s="39"/>
      <c r="F168" s="241" t="s">
        <v>2410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167</v>
      </c>
      <c r="AU168" s="16" t="s">
        <v>85</v>
      </c>
    </row>
    <row r="169" s="2" customFormat="1" ht="37.8" customHeight="1">
      <c r="A169" s="37"/>
      <c r="B169" s="38"/>
      <c r="C169" s="226" t="s">
        <v>216</v>
      </c>
      <c r="D169" s="226" t="s">
        <v>161</v>
      </c>
      <c r="E169" s="227" t="s">
        <v>1247</v>
      </c>
      <c r="F169" s="228" t="s">
        <v>1248</v>
      </c>
      <c r="G169" s="229" t="s">
        <v>164</v>
      </c>
      <c r="H169" s="230">
        <v>0.71999999999999997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165</v>
      </c>
      <c r="AT169" s="238" t="s">
        <v>161</v>
      </c>
      <c r="AU169" s="238" t="s">
        <v>85</v>
      </c>
      <c r="AY169" s="16" t="s">
        <v>158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83</v>
      </c>
      <c r="BK169" s="239">
        <f>ROUND(I169*H169,2)</f>
        <v>0</v>
      </c>
      <c r="BL169" s="16" t="s">
        <v>165</v>
      </c>
      <c r="BM169" s="238" t="s">
        <v>2411</v>
      </c>
    </row>
    <row r="170" s="2" customFormat="1">
      <c r="A170" s="37"/>
      <c r="B170" s="38"/>
      <c r="C170" s="39"/>
      <c r="D170" s="240" t="s">
        <v>167</v>
      </c>
      <c r="E170" s="39"/>
      <c r="F170" s="241" t="s">
        <v>1250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167</v>
      </c>
      <c r="AU170" s="16" t="s">
        <v>85</v>
      </c>
    </row>
    <row r="171" s="13" customFormat="1">
      <c r="A171" s="13"/>
      <c r="B171" s="245"/>
      <c r="C171" s="246"/>
      <c r="D171" s="240" t="s">
        <v>169</v>
      </c>
      <c r="E171" s="247" t="s">
        <v>1</v>
      </c>
      <c r="F171" s="248" t="s">
        <v>2412</v>
      </c>
      <c r="G171" s="246"/>
      <c r="H171" s="249">
        <v>0.71999999999999997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169</v>
      </c>
      <c r="AU171" s="255" t="s">
        <v>85</v>
      </c>
      <c r="AV171" s="13" t="s">
        <v>85</v>
      </c>
      <c r="AW171" s="13" t="s">
        <v>32</v>
      </c>
      <c r="AX171" s="13" t="s">
        <v>83</v>
      </c>
      <c r="AY171" s="255" t="s">
        <v>158</v>
      </c>
    </row>
    <row r="172" s="2" customFormat="1" ht="37.8" customHeight="1">
      <c r="A172" s="37"/>
      <c r="B172" s="38"/>
      <c r="C172" s="226" t="s">
        <v>223</v>
      </c>
      <c r="D172" s="226" t="s">
        <v>161</v>
      </c>
      <c r="E172" s="227" t="s">
        <v>1252</v>
      </c>
      <c r="F172" s="228" t="s">
        <v>1253</v>
      </c>
      <c r="G172" s="229" t="s">
        <v>164</v>
      </c>
      <c r="H172" s="230">
        <v>0.71999999999999997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165</v>
      </c>
      <c r="AT172" s="238" t="s">
        <v>161</v>
      </c>
      <c r="AU172" s="238" t="s">
        <v>85</v>
      </c>
      <c r="AY172" s="16" t="s">
        <v>158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83</v>
      </c>
      <c r="BK172" s="239">
        <f>ROUND(I172*H172,2)</f>
        <v>0</v>
      </c>
      <c r="BL172" s="16" t="s">
        <v>165</v>
      </c>
      <c r="BM172" s="238" t="s">
        <v>2413</v>
      </c>
    </row>
    <row r="173" s="2" customFormat="1">
      <c r="A173" s="37"/>
      <c r="B173" s="38"/>
      <c r="C173" s="39"/>
      <c r="D173" s="240" t="s">
        <v>167</v>
      </c>
      <c r="E173" s="39"/>
      <c r="F173" s="241" t="s">
        <v>1255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167</v>
      </c>
      <c r="AU173" s="16" t="s">
        <v>85</v>
      </c>
    </row>
    <row r="174" s="13" customFormat="1">
      <c r="A174" s="13"/>
      <c r="B174" s="245"/>
      <c r="C174" s="246"/>
      <c r="D174" s="240" t="s">
        <v>169</v>
      </c>
      <c r="E174" s="246"/>
      <c r="F174" s="248" t="s">
        <v>2414</v>
      </c>
      <c r="G174" s="246"/>
      <c r="H174" s="249">
        <v>0.71999999999999997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169</v>
      </c>
      <c r="AU174" s="255" t="s">
        <v>85</v>
      </c>
      <c r="AV174" s="13" t="s">
        <v>85</v>
      </c>
      <c r="AW174" s="13" t="s">
        <v>4</v>
      </c>
      <c r="AX174" s="13" t="s">
        <v>83</v>
      </c>
      <c r="AY174" s="255" t="s">
        <v>158</v>
      </c>
    </row>
    <row r="175" s="2" customFormat="1" ht="37.8" customHeight="1">
      <c r="A175" s="37"/>
      <c r="B175" s="38"/>
      <c r="C175" s="226" t="s">
        <v>232</v>
      </c>
      <c r="D175" s="226" t="s">
        <v>161</v>
      </c>
      <c r="E175" s="227" t="s">
        <v>1257</v>
      </c>
      <c r="F175" s="228" t="s">
        <v>1258</v>
      </c>
      <c r="G175" s="229" t="s">
        <v>164</v>
      </c>
      <c r="H175" s="230">
        <v>2.9780000000000002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165</v>
      </c>
      <c r="AT175" s="238" t="s">
        <v>161</v>
      </c>
      <c r="AU175" s="238" t="s">
        <v>85</v>
      </c>
      <c r="AY175" s="16" t="s">
        <v>158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83</v>
      </c>
      <c r="BK175" s="239">
        <f>ROUND(I175*H175,2)</f>
        <v>0</v>
      </c>
      <c r="BL175" s="16" t="s">
        <v>165</v>
      </c>
      <c r="BM175" s="238" t="s">
        <v>2415</v>
      </c>
    </row>
    <row r="176" s="2" customFormat="1">
      <c r="A176" s="37"/>
      <c r="B176" s="38"/>
      <c r="C176" s="39"/>
      <c r="D176" s="240" t="s">
        <v>167</v>
      </c>
      <c r="E176" s="39"/>
      <c r="F176" s="241" t="s">
        <v>1260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167</v>
      </c>
      <c r="AU176" s="16" t="s">
        <v>85</v>
      </c>
    </row>
    <row r="177" s="13" customFormat="1">
      <c r="A177" s="13"/>
      <c r="B177" s="245"/>
      <c r="C177" s="246"/>
      <c r="D177" s="240" t="s">
        <v>169</v>
      </c>
      <c r="E177" s="247" t="s">
        <v>1</v>
      </c>
      <c r="F177" s="248" t="s">
        <v>2416</v>
      </c>
      <c r="G177" s="246"/>
      <c r="H177" s="249">
        <v>0.71999999999999997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169</v>
      </c>
      <c r="AU177" s="255" t="s">
        <v>85</v>
      </c>
      <c r="AV177" s="13" t="s">
        <v>85</v>
      </c>
      <c r="AW177" s="13" t="s">
        <v>32</v>
      </c>
      <c r="AX177" s="13" t="s">
        <v>76</v>
      </c>
      <c r="AY177" s="255" t="s">
        <v>158</v>
      </c>
    </row>
    <row r="178" s="13" customFormat="1">
      <c r="A178" s="13"/>
      <c r="B178" s="245"/>
      <c r="C178" s="246"/>
      <c r="D178" s="240" t="s">
        <v>169</v>
      </c>
      <c r="E178" s="247" t="s">
        <v>1</v>
      </c>
      <c r="F178" s="248" t="s">
        <v>2417</v>
      </c>
      <c r="G178" s="246"/>
      <c r="H178" s="249">
        <v>2.258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5" t="s">
        <v>169</v>
      </c>
      <c r="AU178" s="255" t="s">
        <v>85</v>
      </c>
      <c r="AV178" s="13" t="s">
        <v>85</v>
      </c>
      <c r="AW178" s="13" t="s">
        <v>32</v>
      </c>
      <c r="AX178" s="13" t="s">
        <v>76</v>
      </c>
      <c r="AY178" s="255" t="s">
        <v>158</v>
      </c>
    </row>
    <row r="179" s="14" customFormat="1">
      <c r="A179" s="14"/>
      <c r="B179" s="272"/>
      <c r="C179" s="273"/>
      <c r="D179" s="240" t="s">
        <v>169</v>
      </c>
      <c r="E179" s="274" t="s">
        <v>1</v>
      </c>
      <c r="F179" s="275" t="s">
        <v>1246</v>
      </c>
      <c r="G179" s="273"/>
      <c r="H179" s="276">
        <v>2.9780000000000002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2" t="s">
        <v>169</v>
      </c>
      <c r="AU179" s="282" t="s">
        <v>85</v>
      </c>
      <c r="AV179" s="14" t="s">
        <v>165</v>
      </c>
      <c r="AW179" s="14" t="s">
        <v>32</v>
      </c>
      <c r="AX179" s="14" t="s">
        <v>83</v>
      </c>
      <c r="AY179" s="282" t="s">
        <v>158</v>
      </c>
    </row>
    <row r="180" s="2" customFormat="1" ht="33" customHeight="1">
      <c r="A180" s="37"/>
      <c r="B180" s="38"/>
      <c r="C180" s="226" t="s">
        <v>352</v>
      </c>
      <c r="D180" s="226" t="s">
        <v>161</v>
      </c>
      <c r="E180" s="227" t="s">
        <v>1262</v>
      </c>
      <c r="F180" s="228" t="s">
        <v>1263</v>
      </c>
      <c r="G180" s="229" t="s">
        <v>192</v>
      </c>
      <c r="H180" s="230">
        <v>2.9780000000000002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165</v>
      </c>
      <c r="AT180" s="238" t="s">
        <v>161</v>
      </c>
      <c r="AU180" s="238" t="s">
        <v>85</v>
      </c>
      <c r="AY180" s="16" t="s">
        <v>158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83</v>
      </c>
      <c r="BK180" s="239">
        <f>ROUND(I180*H180,2)</f>
        <v>0</v>
      </c>
      <c r="BL180" s="16" t="s">
        <v>165</v>
      </c>
      <c r="BM180" s="238" t="s">
        <v>2418</v>
      </c>
    </row>
    <row r="181" s="2" customFormat="1">
      <c r="A181" s="37"/>
      <c r="B181" s="38"/>
      <c r="C181" s="39"/>
      <c r="D181" s="240" t="s">
        <v>167</v>
      </c>
      <c r="E181" s="39"/>
      <c r="F181" s="241" t="s">
        <v>1265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167</v>
      </c>
      <c r="AU181" s="16" t="s">
        <v>85</v>
      </c>
    </row>
    <row r="182" s="13" customFormat="1">
      <c r="A182" s="13"/>
      <c r="B182" s="245"/>
      <c r="C182" s="246"/>
      <c r="D182" s="240" t="s">
        <v>169</v>
      </c>
      <c r="E182" s="247" t="s">
        <v>1</v>
      </c>
      <c r="F182" s="248" t="s">
        <v>2419</v>
      </c>
      <c r="G182" s="246"/>
      <c r="H182" s="249">
        <v>2.9780000000000002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169</v>
      </c>
      <c r="AU182" s="255" t="s">
        <v>85</v>
      </c>
      <c r="AV182" s="13" t="s">
        <v>85</v>
      </c>
      <c r="AW182" s="13" t="s">
        <v>32</v>
      </c>
      <c r="AX182" s="13" t="s">
        <v>83</v>
      </c>
      <c r="AY182" s="255" t="s">
        <v>158</v>
      </c>
    </row>
    <row r="183" s="2" customFormat="1" ht="24.15" customHeight="1">
      <c r="A183" s="37"/>
      <c r="B183" s="38"/>
      <c r="C183" s="226" t="s">
        <v>8</v>
      </c>
      <c r="D183" s="226" t="s">
        <v>161</v>
      </c>
      <c r="E183" s="227" t="s">
        <v>1266</v>
      </c>
      <c r="F183" s="228" t="s">
        <v>1267</v>
      </c>
      <c r="G183" s="229" t="s">
        <v>164</v>
      </c>
      <c r="H183" s="230">
        <v>0.71999999999999997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165</v>
      </c>
      <c r="AT183" s="238" t="s">
        <v>161</v>
      </c>
      <c r="AU183" s="238" t="s">
        <v>85</v>
      </c>
      <c r="AY183" s="16" t="s">
        <v>158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83</v>
      </c>
      <c r="BK183" s="239">
        <f>ROUND(I183*H183,2)</f>
        <v>0</v>
      </c>
      <c r="BL183" s="16" t="s">
        <v>165</v>
      </c>
      <c r="BM183" s="238" t="s">
        <v>2420</v>
      </c>
    </row>
    <row r="184" s="2" customFormat="1">
      <c r="A184" s="37"/>
      <c r="B184" s="38"/>
      <c r="C184" s="39"/>
      <c r="D184" s="240" t="s">
        <v>167</v>
      </c>
      <c r="E184" s="39"/>
      <c r="F184" s="241" t="s">
        <v>1269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167</v>
      </c>
      <c r="AU184" s="16" t="s">
        <v>85</v>
      </c>
    </row>
    <row r="185" s="13" customFormat="1">
      <c r="A185" s="13"/>
      <c r="B185" s="245"/>
      <c r="C185" s="246"/>
      <c r="D185" s="240" t="s">
        <v>169</v>
      </c>
      <c r="E185" s="247" t="s">
        <v>1</v>
      </c>
      <c r="F185" s="248" t="s">
        <v>2421</v>
      </c>
      <c r="G185" s="246"/>
      <c r="H185" s="249">
        <v>0.71999999999999997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169</v>
      </c>
      <c r="AU185" s="255" t="s">
        <v>85</v>
      </c>
      <c r="AV185" s="13" t="s">
        <v>85</v>
      </c>
      <c r="AW185" s="13" t="s">
        <v>32</v>
      </c>
      <c r="AX185" s="13" t="s">
        <v>83</v>
      </c>
      <c r="AY185" s="255" t="s">
        <v>158</v>
      </c>
    </row>
    <row r="186" s="2" customFormat="1" ht="24.15" customHeight="1">
      <c r="A186" s="37"/>
      <c r="B186" s="38"/>
      <c r="C186" s="226" t="s">
        <v>236</v>
      </c>
      <c r="D186" s="226" t="s">
        <v>161</v>
      </c>
      <c r="E186" s="227" t="s">
        <v>2422</v>
      </c>
      <c r="F186" s="228" t="s">
        <v>2423</v>
      </c>
      <c r="G186" s="229" t="s">
        <v>164</v>
      </c>
      <c r="H186" s="230">
        <v>1.875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165</v>
      </c>
      <c r="AT186" s="238" t="s">
        <v>161</v>
      </c>
      <c r="AU186" s="238" t="s">
        <v>85</v>
      </c>
      <c r="AY186" s="16" t="s">
        <v>158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83</v>
      </c>
      <c r="BK186" s="239">
        <f>ROUND(I186*H186,2)</f>
        <v>0</v>
      </c>
      <c r="BL186" s="16" t="s">
        <v>165</v>
      </c>
      <c r="BM186" s="238" t="s">
        <v>2424</v>
      </c>
    </row>
    <row r="187" s="2" customFormat="1">
      <c r="A187" s="37"/>
      <c r="B187" s="38"/>
      <c r="C187" s="39"/>
      <c r="D187" s="240" t="s">
        <v>167</v>
      </c>
      <c r="E187" s="39"/>
      <c r="F187" s="241" t="s">
        <v>2425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167</v>
      </c>
      <c r="AU187" s="16" t="s">
        <v>85</v>
      </c>
    </row>
    <row r="188" s="13" customFormat="1">
      <c r="A188" s="13"/>
      <c r="B188" s="245"/>
      <c r="C188" s="246"/>
      <c r="D188" s="240" t="s">
        <v>169</v>
      </c>
      <c r="E188" s="247" t="s">
        <v>1</v>
      </c>
      <c r="F188" s="248" t="s">
        <v>2426</v>
      </c>
      <c r="G188" s="246"/>
      <c r="H188" s="249">
        <v>1.2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169</v>
      </c>
      <c r="AU188" s="255" t="s">
        <v>85</v>
      </c>
      <c r="AV188" s="13" t="s">
        <v>85</v>
      </c>
      <c r="AW188" s="13" t="s">
        <v>32</v>
      </c>
      <c r="AX188" s="13" t="s">
        <v>76</v>
      </c>
      <c r="AY188" s="255" t="s">
        <v>158</v>
      </c>
    </row>
    <row r="189" s="13" customFormat="1">
      <c r="A189" s="13"/>
      <c r="B189" s="245"/>
      <c r="C189" s="246"/>
      <c r="D189" s="240" t="s">
        <v>169</v>
      </c>
      <c r="E189" s="247" t="s">
        <v>1</v>
      </c>
      <c r="F189" s="248" t="s">
        <v>2427</v>
      </c>
      <c r="G189" s="246"/>
      <c r="H189" s="249">
        <v>0.67500000000000004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169</v>
      </c>
      <c r="AU189" s="255" t="s">
        <v>85</v>
      </c>
      <c r="AV189" s="13" t="s">
        <v>85</v>
      </c>
      <c r="AW189" s="13" t="s">
        <v>32</v>
      </c>
      <c r="AX189" s="13" t="s">
        <v>76</v>
      </c>
      <c r="AY189" s="255" t="s">
        <v>158</v>
      </c>
    </row>
    <row r="190" s="14" customFormat="1">
      <c r="A190" s="14"/>
      <c r="B190" s="272"/>
      <c r="C190" s="273"/>
      <c r="D190" s="240" t="s">
        <v>169</v>
      </c>
      <c r="E190" s="274" t="s">
        <v>1</v>
      </c>
      <c r="F190" s="275" t="s">
        <v>1246</v>
      </c>
      <c r="G190" s="273"/>
      <c r="H190" s="276">
        <v>1.875</v>
      </c>
      <c r="I190" s="277"/>
      <c r="J190" s="273"/>
      <c r="K190" s="273"/>
      <c r="L190" s="278"/>
      <c r="M190" s="279"/>
      <c r="N190" s="280"/>
      <c r="O190" s="280"/>
      <c r="P190" s="280"/>
      <c r="Q190" s="280"/>
      <c r="R190" s="280"/>
      <c r="S190" s="280"/>
      <c r="T190" s="28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2" t="s">
        <v>169</v>
      </c>
      <c r="AU190" s="282" t="s">
        <v>85</v>
      </c>
      <c r="AV190" s="14" t="s">
        <v>165</v>
      </c>
      <c r="AW190" s="14" t="s">
        <v>32</v>
      </c>
      <c r="AX190" s="14" t="s">
        <v>83</v>
      </c>
      <c r="AY190" s="282" t="s">
        <v>158</v>
      </c>
    </row>
    <row r="191" s="2" customFormat="1" ht="24.15" customHeight="1">
      <c r="A191" s="37"/>
      <c r="B191" s="38"/>
      <c r="C191" s="226" t="s">
        <v>255</v>
      </c>
      <c r="D191" s="226" t="s">
        <v>161</v>
      </c>
      <c r="E191" s="227" t="s">
        <v>2428</v>
      </c>
      <c r="F191" s="228" t="s">
        <v>2429</v>
      </c>
      <c r="G191" s="229" t="s">
        <v>164</v>
      </c>
      <c r="H191" s="230">
        <v>3.25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165</v>
      </c>
      <c r="AT191" s="238" t="s">
        <v>161</v>
      </c>
      <c r="AU191" s="238" t="s">
        <v>85</v>
      </c>
      <c r="AY191" s="16" t="s">
        <v>158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83</v>
      </c>
      <c r="BK191" s="239">
        <f>ROUND(I191*H191,2)</f>
        <v>0</v>
      </c>
      <c r="BL191" s="16" t="s">
        <v>165</v>
      </c>
      <c r="BM191" s="238" t="s">
        <v>2430</v>
      </c>
    </row>
    <row r="192" s="2" customFormat="1">
      <c r="A192" s="37"/>
      <c r="B192" s="38"/>
      <c r="C192" s="39"/>
      <c r="D192" s="240" t="s">
        <v>167</v>
      </c>
      <c r="E192" s="39"/>
      <c r="F192" s="241" t="s">
        <v>2431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167</v>
      </c>
      <c r="AU192" s="16" t="s">
        <v>85</v>
      </c>
    </row>
    <row r="193" s="13" customFormat="1">
      <c r="A193" s="13"/>
      <c r="B193" s="245"/>
      <c r="C193" s="246"/>
      <c r="D193" s="240" t="s">
        <v>169</v>
      </c>
      <c r="E193" s="247" t="s">
        <v>1</v>
      </c>
      <c r="F193" s="248" t="s">
        <v>2432</v>
      </c>
      <c r="G193" s="246"/>
      <c r="H193" s="249">
        <v>2.7999999999999998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169</v>
      </c>
      <c r="AU193" s="255" t="s">
        <v>85</v>
      </c>
      <c r="AV193" s="13" t="s">
        <v>85</v>
      </c>
      <c r="AW193" s="13" t="s">
        <v>32</v>
      </c>
      <c r="AX193" s="13" t="s">
        <v>76</v>
      </c>
      <c r="AY193" s="255" t="s">
        <v>158</v>
      </c>
    </row>
    <row r="194" s="13" customFormat="1">
      <c r="A194" s="13"/>
      <c r="B194" s="245"/>
      <c r="C194" s="246"/>
      <c r="D194" s="240" t="s">
        <v>169</v>
      </c>
      <c r="E194" s="247" t="s">
        <v>1</v>
      </c>
      <c r="F194" s="248" t="s">
        <v>2433</v>
      </c>
      <c r="G194" s="246"/>
      <c r="H194" s="249">
        <v>0.45000000000000001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169</v>
      </c>
      <c r="AU194" s="255" t="s">
        <v>85</v>
      </c>
      <c r="AV194" s="13" t="s">
        <v>85</v>
      </c>
      <c r="AW194" s="13" t="s">
        <v>32</v>
      </c>
      <c r="AX194" s="13" t="s">
        <v>76</v>
      </c>
      <c r="AY194" s="255" t="s">
        <v>158</v>
      </c>
    </row>
    <row r="195" s="14" customFormat="1">
      <c r="A195" s="14"/>
      <c r="B195" s="272"/>
      <c r="C195" s="273"/>
      <c r="D195" s="240" t="s">
        <v>169</v>
      </c>
      <c r="E195" s="274" t="s">
        <v>1</v>
      </c>
      <c r="F195" s="275" t="s">
        <v>1246</v>
      </c>
      <c r="G195" s="273"/>
      <c r="H195" s="276">
        <v>3.25</v>
      </c>
      <c r="I195" s="277"/>
      <c r="J195" s="273"/>
      <c r="K195" s="273"/>
      <c r="L195" s="278"/>
      <c r="M195" s="279"/>
      <c r="N195" s="280"/>
      <c r="O195" s="280"/>
      <c r="P195" s="280"/>
      <c r="Q195" s="280"/>
      <c r="R195" s="280"/>
      <c r="S195" s="280"/>
      <c r="T195" s="28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2" t="s">
        <v>169</v>
      </c>
      <c r="AU195" s="282" t="s">
        <v>85</v>
      </c>
      <c r="AV195" s="14" t="s">
        <v>165</v>
      </c>
      <c r="AW195" s="14" t="s">
        <v>32</v>
      </c>
      <c r="AX195" s="14" t="s">
        <v>83</v>
      </c>
      <c r="AY195" s="282" t="s">
        <v>158</v>
      </c>
    </row>
    <row r="196" s="2" customFormat="1" ht="24.15" customHeight="1">
      <c r="A196" s="37"/>
      <c r="B196" s="38"/>
      <c r="C196" s="226" t="s">
        <v>262</v>
      </c>
      <c r="D196" s="226" t="s">
        <v>161</v>
      </c>
      <c r="E196" s="227" t="s">
        <v>1271</v>
      </c>
      <c r="F196" s="228" t="s">
        <v>1272</v>
      </c>
      <c r="G196" s="229" t="s">
        <v>164</v>
      </c>
      <c r="H196" s="230">
        <v>1.534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165</v>
      </c>
      <c r="AT196" s="238" t="s">
        <v>161</v>
      </c>
      <c r="AU196" s="238" t="s">
        <v>85</v>
      </c>
      <c r="AY196" s="16" t="s">
        <v>158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83</v>
      </c>
      <c r="BK196" s="239">
        <f>ROUND(I196*H196,2)</f>
        <v>0</v>
      </c>
      <c r="BL196" s="16" t="s">
        <v>165</v>
      </c>
      <c r="BM196" s="238" t="s">
        <v>2434</v>
      </c>
    </row>
    <row r="197" s="2" customFormat="1">
      <c r="A197" s="37"/>
      <c r="B197" s="38"/>
      <c r="C197" s="39"/>
      <c r="D197" s="240" t="s">
        <v>167</v>
      </c>
      <c r="E197" s="39"/>
      <c r="F197" s="241" t="s">
        <v>1274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167</v>
      </c>
      <c r="AU197" s="16" t="s">
        <v>85</v>
      </c>
    </row>
    <row r="198" s="13" customFormat="1">
      <c r="A198" s="13"/>
      <c r="B198" s="245"/>
      <c r="C198" s="246"/>
      <c r="D198" s="240" t="s">
        <v>169</v>
      </c>
      <c r="E198" s="247" t="s">
        <v>1</v>
      </c>
      <c r="F198" s="248" t="s">
        <v>2435</v>
      </c>
      <c r="G198" s="246"/>
      <c r="H198" s="249">
        <v>0.93500000000000005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169</v>
      </c>
      <c r="AU198" s="255" t="s">
        <v>85</v>
      </c>
      <c r="AV198" s="13" t="s">
        <v>85</v>
      </c>
      <c r="AW198" s="13" t="s">
        <v>32</v>
      </c>
      <c r="AX198" s="13" t="s">
        <v>76</v>
      </c>
      <c r="AY198" s="255" t="s">
        <v>158</v>
      </c>
    </row>
    <row r="199" s="13" customFormat="1">
      <c r="A199" s="13"/>
      <c r="B199" s="245"/>
      <c r="C199" s="246"/>
      <c r="D199" s="240" t="s">
        <v>169</v>
      </c>
      <c r="E199" s="247" t="s">
        <v>1</v>
      </c>
      <c r="F199" s="248" t="s">
        <v>2436</v>
      </c>
      <c r="G199" s="246"/>
      <c r="H199" s="249">
        <v>0.59899999999999998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169</v>
      </c>
      <c r="AU199" s="255" t="s">
        <v>85</v>
      </c>
      <c r="AV199" s="13" t="s">
        <v>85</v>
      </c>
      <c r="AW199" s="13" t="s">
        <v>32</v>
      </c>
      <c r="AX199" s="13" t="s">
        <v>76</v>
      </c>
      <c r="AY199" s="255" t="s">
        <v>158</v>
      </c>
    </row>
    <row r="200" s="14" customFormat="1">
      <c r="A200" s="14"/>
      <c r="B200" s="272"/>
      <c r="C200" s="273"/>
      <c r="D200" s="240" t="s">
        <v>169</v>
      </c>
      <c r="E200" s="274" t="s">
        <v>1</v>
      </c>
      <c r="F200" s="275" t="s">
        <v>1246</v>
      </c>
      <c r="G200" s="273"/>
      <c r="H200" s="276">
        <v>1.534</v>
      </c>
      <c r="I200" s="277"/>
      <c r="J200" s="273"/>
      <c r="K200" s="273"/>
      <c r="L200" s="278"/>
      <c r="M200" s="279"/>
      <c r="N200" s="280"/>
      <c r="O200" s="280"/>
      <c r="P200" s="280"/>
      <c r="Q200" s="280"/>
      <c r="R200" s="280"/>
      <c r="S200" s="280"/>
      <c r="T200" s="28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2" t="s">
        <v>169</v>
      </c>
      <c r="AU200" s="282" t="s">
        <v>85</v>
      </c>
      <c r="AV200" s="14" t="s">
        <v>165</v>
      </c>
      <c r="AW200" s="14" t="s">
        <v>32</v>
      </c>
      <c r="AX200" s="14" t="s">
        <v>83</v>
      </c>
      <c r="AY200" s="282" t="s">
        <v>158</v>
      </c>
    </row>
    <row r="201" s="2" customFormat="1" ht="16.5" customHeight="1">
      <c r="A201" s="37"/>
      <c r="B201" s="38"/>
      <c r="C201" s="257" t="s">
        <v>268</v>
      </c>
      <c r="D201" s="257" t="s">
        <v>249</v>
      </c>
      <c r="E201" s="258" t="s">
        <v>1276</v>
      </c>
      <c r="F201" s="259" t="s">
        <v>1277</v>
      </c>
      <c r="G201" s="260" t="s">
        <v>192</v>
      </c>
      <c r="H201" s="261">
        <v>3.0680000000000001</v>
      </c>
      <c r="I201" s="262"/>
      <c r="J201" s="263">
        <f>ROUND(I201*H201,2)</f>
        <v>0</v>
      </c>
      <c r="K201" s="264"/>
      <c r="L201" s="265"/>
      <c r="M201" s="266" t="s">
        <v>1</v>
      </c>
      <c r="N201" s="267" t="s">
        <v>41</v>
      </c>
      <c r="O201" s="90"/>
      <c r="P201" s="236">
        <f>O201*H201</f>
        <v>0</v>
      </c>
      <c r="Q201" s="236">
        <v>1</v>
      </c>
      <c r="R201" s="236">
        <f>Q201*H201</f>
        <v>3.0680000000000001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201</v>
      </c>
      <c r="AT201" s="238" t="s">
        <v>249</v>
      </c>
      <c r="AU201" s="238" t="s">
        <v>85</v>
      </c>
      <c r="AY201" s="16" t="s">
        <v>158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83</v>
      </c>
      <c r="BK201" s="239">
        <f>ROUND(I201*H201,2)</f>
        <v>0</v>
      </c>
      <c r="BL201" s="16" t="s">
        <v>165</v>
      </c>
      <c r="BM201" s="238" t="s">
        <v>2437</v>
      </c>
    </row>
    <row r="202" s="2" customFormat="1">
      <c r="A202" s="37"/>
      <c r="B202" s="38"/>
      <c r="C202" s="39"/>
      <c r="D202" s="240" t="s">
        <v>167</v>
      </c>
      <c r="E202" s="39"/>
      <c r="F202" s="241" t="s">
        <v>1277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167</v>
      </c>
      <c r="AU202" s="16" t="s">
        <v>85</v>
      </c>
    </row>
    <row r="203" s="13" customFormat="1">
      <c r="A203" s="13"/>
      <c r="B203" s="245"/>
      <c r="C203" s="246"/>
      <c r="D203" s="240" t="s">
        <v>169</v>
      </c>
      <c r="E203" s="246"/>
      <c r="F203" s="248" t="s">
        <v>2438</v>
      </c>
      <c r="G203" s="246"/>
      <c r="H203" s="249">
        <v>3.0680000000000001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169</v>
      </c>
      <c r="AU203" s="255" t="s">
        <v>85</v>
      </c>
      <c r="AV203" s="13" t="s">
        <v>85</v>
      </c>
      <c r="AW203" s="13" t="s">
        <v>4</v>
      </c>
      <c r="AX203" s="13" t="s">
        <v>83</v>
      </c>
      <c r="AY203" s="255" t="s">
        <v>158</v>
      </c>
    </row>
    <row r="204" s="2" customFormat="1" ht="24.15" customHeight="1">
      <c r="A204" s="37"/>
      <c r="B204" s="38"/>
      <c r="C204" s="226" t="s">
        <v>273</v>
      </c>
      <c r="D204" s="226" t="s">
        <v>161</v>
      </c>
      <c r="E204" s="227" t="s">
        <v>2439</v>
      </c>
      <c r="F204" s="228" t="s">
        <v>2440</v>
      </c>
      <c r="G204" s="229" t="s">
        <v>235</v>
      </c>
      <c r="H204" s="230">
        <v>4.2000000000000002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41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165</v>
      </c>
      <c r="AT204" s="238" t="s">
        <v>161</v>
      </c>
      <c r="AU204" s="238" t="s">
        <v>85</v>
      </c>
      <c r="AY204" s="16" t="s">
        <v>158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83</v>
      </c>
      <c r="BK204" s="239">
        <f>ROUND(I204*H204,2)</f>
        <v>0</v>
      </c>
      <c r="BL204" s="16" t="s">
        <v>165</v>
      </c>
      <c r="BM204" s="238" t="s">
        <v>2441</v>
      </c>
    </row>
    <row r="205" s="2" customFormat="1">
      <c r="A205" s="37"/>
      <c r="B205" s="38"/>
      <c r="C205" s="39"/>
      <c r="D205" s="240" t="s">
        <v>167</v>
      </c>
      <c r="E205" s="39"/>
      <c r="F205" s="241" t="s">
        <v>2442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167</v>
      </c>
      <c r="AU205" s="16" t="s">
        <v>85</v>
      </c>
    </row>
    <row r="206" s="13" customFormat="1">
      <c r="A206" s="13"/>
      <c r="B206" s="245"/>
      <c r="C206" s="246"/>
      <c r="D206" s="240" t="s">
        <v>169</v>
      </c>
      <c r="E206" s="247" t="s">
        <v>1</v>
      </c>
      <c r="F206" s="248" t="s">
        <v>2443</v>
      </c>
      <c r="G206" s="246"/>
      <c r="H206" s="249">
        <v>4.2000000000000002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169</v>
      </c>
      <c r="AU206" s="255" t="s">
        <v>85</v>
      </c>
      <c r="AV206" s="13" t="s">
        <v>85</v>
      </c>
      <c r="AW206" s="13" t="s">
        <v>32</v>
      </c>
      <c r="AX206" s="13" t="s">
        <v>83</v>
      </c>
      <c r="AY206" s="255" t="s">
        <v>158</v>
      </c>
    </row>
    <row r="207" s="12" customFormat="1" ht="22.8" customHeight="1">
      <c r="A207" s="12"/>
      <c r="B207" s="210"/>
      <c r="C207" s="211"/>
      <c r="D207" s="212" t="s">
        <v>75</v>
      </c>
      <c r="E207" s="224" t="s">
        <v>177</v>
      </c>
      <c r="F207" s="224" t="s">
        <v>1280</v>
      </c>
      <c r="G207" s="211"/>
      <c r="H207" s="211"/>
      <c r="I207" s="214"/>
      <c r="J207" s="225">
        <f>BK207</f>
        <v>0</v>
      </c>
      <c r="K207" s="211"/>
      <c r="L207" s="216"/>
      <c r="M207" s="217"/>
      <c r="N207" s="218"/>
      <c r="O207" s="218"/>
      <c r="P207" s="219">
        <f>SUM(P208:P210)</f>
        <v>0</v>
      </c>
      <c r="Q207" s="218"/>
      <c r="R207" s="219">
        <f>SUM(R208:R210)</f>
        <v>0.33081919999999998</v>
      </c>
      <c r="S207" s="218"/>
      <c r="T207" s="220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83</v>
      </c>
      <c r="AT207" s="222" t="s">
        <v>75</v>
      </c>
      <c r="AU207" s="222" t="s">
        <v>83</v>
      </c>
      <c r="AY207" s="221" t="s">
        <v>158</v>
      </c>
      <c r="BK207" s="223">
        <f>SUM(BK208:BK210)</f>
        <v>0</v>
      </c>
    </row>
    <row r="208" s="2" customFormat="1" ht="24.15" customHeight="1">
      <c r="A208" s="37"/>
      <c r="B208" s="38"/>
      <c r="C208" s="226" t="s">
        <v>7</v>
      </c>
      <c r="D208" s="226" t="s">
        <v>161</v>
      </c>
      <c r="E208" s="227" t="s">
        <v>1297</v>
      </c>
      <c r="F208" s="228" t="s">
        <v>1298</v>
      </c>
      <c r="G208" s="229" t="s">
        <v>235</v>
      </c>
      <c r="H208" s="230">
        <v>5.3600000000000003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0.061719999999999997</v>
      </c>
      <c r="R208" s="236">
        <f>Q208*H208</f>
        <v>0.33081919999999998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165</v>
      </c>
      <c r="AT208" s="238" t="s">
        <v>161</v>
      </c>
      <c r="AU208" s="238" t="s">
        <v>85</v>
      </c>
      <c r="AY208" s="16" t="s">
        <v>158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83</v>
      </c>
      <c r="BK208" s="239">
        <f>ROUND(I208*H208,2)</f>
        <v>0</v>
      </c>
      <c r="BL208" s="16" t="s">
        <v>165</v>
      </c>
      <c r="BM208" s="238" t="s">
        <v>2444</v>
      </c>
    </row>
    <row r="209" s="2" customFormat="1">
      <c r="A209" s="37"/>
      <c r="B209" s="38"/>
      <c r="C209" s="39"/>
      <c r="D209" s="240" t="s">
        <v>167</v>
      </c>
      <c r="E209" s="39"/>
      <c r="F209" s="241" t="s">
        <v>1300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167</v>
      </c>
      <c r="AU209" s="16" t="s">
        <v>85</v>
      </c>
    </row>
    <row r="210" s="13" customFormat="1">
      <c r="A210" s="13"/>
      <c r="B210" s="245"/>
      <c r="C210" s="246"/>
      <c r="D210" s="240" t="s">
        <v>169</v>
      </c>
      <c r="E210" s="247" t="s">
        <v>1</v>
      </c>
      <c r="F210" s="248" t="s">
        <v>2445</v>
      </c>
      <c r="G210" s="246"/>
      <c r="H210" s="249">
        <v>5.3600000000000003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169</v>
      </c>
      <c r="AU210" s="255" t="s">
        <v>85</v>
      </c>
      <c r="AV210" s="13" t="s">
        <v>85</v>
      </c>
      <c r="AW210" s="13" t="s">
        <v>32</v>
      </c>
      <c r="AX210" s="13" t="s">
        <v>83</v>
      </c>
      <c r="AY210" s="255" t="s">
        <v>158</v>
      </c>
    </row>
    <row r="211" s="12" customFormat="1" ht="22.8" customHeight="1">
      <c r="A211" s="12"/>
      <c r="B211" s="210"/>
      <c r="C211" s="211"/>
      <c r="D211" s="212" t="s">
        <v>75</v>
      </c>
      <c r="E211" s="224" t="s">
        <v>165</v>
      </c>
      <c r="F211" s="224" t="s">
        <v>2446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SUM(P212:P214)</f>
        <v>0</v>
      </c>
      <c r="Q211" s="218"/>
      <c r="R211" s="219">
        <f>SUM(R212:R214)</f>
        <v>0</v>
      </c>
      <c r="S211" s="218"/>
      <c r="T211" s="220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83</v>
      </c>
      <c r="AT211" s="222" t="s">
        <v>75</v>
      </c>
      <c r="AU211" s="222" t="s">
        <v>83</v>
      </c>
      <c r="AY211" s="221" t="s">
        <v>158</v>
      </c>
      <c r="BK211" s="223">
        <f>SUM(BK212:BK214)</f>
        <v>0</v>
      </c>
    </row>
    <row r="212" s="2" customFormat="1" ht="24.15" customHeight="1">
      <c r="A212" s="37"/>
      <c r="B212" s="38"/>
      <c r="C212" s="226" t="s">
        <v>283</v>
      </c>
      <c r="D212" s="226" t="s">
        <v>161</v>
      </c>
      <c r="E212" s="227" t="s">
        <v>2447</v>
      </c>
      <c r="F212" s="228" t="s">
        <v>2448</v>
      </c>
      <c r="G212" s="229" t="s">
        <v>164</v>
      </c>
      <c r="H212" s="230">
        <v>0.64500000000000002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165</v>
      </c>
      <c r="AT212" s="238" t="s">
        <v>161</v>
      </c>
      <c r="AU212" s="238" t="s">
        <v>85</v>
      </c>
      <c r="AY212" s="16" t="s">
        <v>158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83</v>
      </c>
      <c r="BK212" s="239">
        <f>ROUND(I212*H212,2)</f>
        <v>0</v>
      </c>
      <c r="BL212" s="16" t="s">
        <v>165</v>
      </c>
      <c r="BM212" s="238" t="s">
        <v>2449</v>
      </c>
    </row>
    <row r="213" s="2" customFormat="1">
      <c r="A213" s="37"/>
      <c r="B213" s="38"/>
      <c r="C213" s="39"/>
      <c r="D213" s="240" t="s">
        <v>167</v>
      </c>
      <c r="E213" s="39"/>
      <c r="F213" s="241" t="s">
        <v>2450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167</v>
      </c>
      <c r="AU213" s="16" t="s">
        <v>85</v>
      </c>
    </row>
    <row r="214" s="13" customFormat="1">
      <c r="A214" s="13"/>
      <c r="B214" s="245"/>
      <c r="C214" s="246"/>
      <c r="D214" s="240" t="s">
        <v>169</v>
      </c>
      <c r="E214" s="247" t="s">
        <v>1</v>
      </c>
      <c r="F214" s="248" t="s">
        <v>2451</v>
      </c>
      <c r="G214" s="246"/>
      <c r="H214" s="249">
        <v>0.64500000000000002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169</v>
      </c>
      <c r="AU214" s="255" t="s">
        <v>85</v>
      </c>
      <c r="AV214" s="13" t="s">
        <v>85</v>
      </c>
      <c r="AW214" s="13" t="s">
        <v>32</v>
      </c>
      <c r="AX214" s="13" t="s">
        <v>83</v>
      </c>
      <c r="AY214" s="255" t="s">
        <v>158</v>
      </c>
    </row>
    <row r="215" s="12" customFormat="1" ht="22.8" customHeight="1">
      <c r="A215" s="12"/>
      <c r="B215" s="210"/>
      <c r="C215" s="211"/>
      <c r="D215" s="212" t="s">
        <v>75</v>
      </c>
      <c r="E215" s="224" t="s">
        <v>189</v>
      </c>
      <c r="F215" s="224" t="s">
        <v>2452</v>
      </c>
      <c r="G215" s="211"/>
      <c r="H215" s="211"/>
      <c r="I215" s="214"/>
      <c r="J215" s="225">
        <f>BK215</f>
        <v>0</v>
      </c>
      <c r="K215" s="211"/>
      <c r="L215" s="216"/>
      <c r="M215" s="217"/>
      <c r="N215" s="218"/>
      <c r="O215" s="218"/>
      <c r="P215" s="219">
        <f>SUM(P216:P221)</f>
        <v>0</v>
      </c>
      <c r="Q215" s="218"/>
      <c r="R215" s="219">
        <f>SUM(R216:R221)</f>
        <v>2.2934700000000001</v>
      </c>
      <c r="S215" s="218"/>
      <c r="T215" s="220">
        <f>SUM(T216:T221)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1" t="s">
        <v>83</v>
      </c>
      <c r="AT215" s="222" t="s">
        <v>75</v>
      </c>
      <c r="AU215" s="222" t="s">
        <v>83</v>
      </c>
      <c r="AY215" s="221" t="s">
        <v>158</v>
      </c>
      <c r="BK215" s="223">
        <f>SUM(BK216:BK221)</f>
        <v>0</v>
      </c>
    </row>
    <row r="216" s="2" customFormat="1" ht="37.8" customHeight="1">
      <c r="A216" s="37"/>
      <c r="B216" s="38"/>
      <c r="C216" s="226" t="s">
        <v>288</v>
      </c>
      <c r="D216" s="226" t="s">
        <v>161</v>
      </c>
      <c r="E216" s="227" t="s">
        <v>2453</v>
      </c>
      <c r="F216" s="228" t="s">
        <v>2454</v>
      </c>
      <c r="G216" s="229" t="s">
        <v>235</v>
      </c>
      <c r="H216" s="230">
        <v>4.5</v>
      </c>
      <c r="I216" s="231"/>
      <c r="J216" s="232">
        <f>ROUND(I216*H216,2)</f>
        <v>0</v>
      </c>
      <c r="K216" s="233"/>
      <c r="L216" s="43"/>
      <c r="M216" s="234" t="s">
        <v>1</v>
      </c>
      <c r="N216" s="235" t="s">
        <v>41</v>
      </c>
      <c r="O216" s="90"/>
      <c r="P216" s="236">
        <f>O216*H216</f>
        <v>0</v>
      </c>
      <c r="Q216" s="236">
        <v>0.38</v>
      </c>
      <c r="R216" s="236">
        <f>Q216*H216</f>
        <v>1.71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165</v>
      </c>
      <c r="AT216" s="238" t="s">
        <v>161</v>
      </c>
      <c r="AU216" s="238" t="s">
        <v>85</v>
      </c>
      <c r="AY216" s="16" t="s">
        <v>158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83</v>
      </c>
      <c r="BK216" s="239">
        <f>ROUND(I216*H216,2)</f>
        <v>0</v>
      </c>
      <c r="BL216" s="16" t="s">
        <v>165</v>
      </c>
      <c r="BM216" s="238" t="s">
        <v>2455</v>
      </c>
    </row>
    <row r="217" s="2" customFormat="1">
      <c r="A217" s="37"/>
      <c r="B217" s="38"/>
      <c r="C217" s="39"/>
      <c r="D217" s="240" t="s">
        <v>167</v>
      </c>
      <c r="E217" s="39"/>
      <c r="F217" s="241" t="s">
        <v>2456</v>
      </c>
      <c r="G217" s="39"/>
      <c r="H217" s="39"/>
      <c r="I217" s="242"/>
      <c r="J217" s="39"/>
      <c r="K217" s="39"/>
      <c r="L217" s="43"/>
      <c r="M217" s="243"/>
      <c r="N217" s="24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167</v>
      </c>
      <c r="AU217" s="16" t="s">
        <v>85</v>
      </c>
    </row>
    <row r="218" s="13" customFormat="1">
      <c r="A218" s="13"/>
      <c r="B218" s="245"/>
      <c r="C218" s="246"/>
      <c r="D218" s="240" t="s">
        <v>169</v>
      </c>
      <c r="E218" s="247" t="s">
        <v>1</v>
      </c>
      <c r="F218" s="248" t="s">
        <v>2457</v>
      </c>
      <c r="G218" s="246"/>
      <c r="H218" s="249">
        <v>4.5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169</v>
      </c>
      <c r="AU218" s="255" t="s">
        <v>85</v>
      </c>
      <c r="AV218" s="13" t="s">
        <v>85</v>
      </c>
      <c r="AW218" s="13" t="s">
        <v>32</v>
      </c>
      <c r="AX218" s="13" t="s">
        <v>83</v>
      </c>
      <c r="AY218" s="255" t="s">
        <v>158</v>
      </c>
    </row>
    <row r="219" s="2" customFormat="1" ht="33" customHeight="1">
      <c r="A219" s="37"/>
      <c r="B219" s="38"/>
      <c r="C219" s="226" t="s">
        <v>394</v>
      </c>
      <c r="D219" s="226" t="s">
        <v>161</v>
      </c>
      <c r="E219" s="227" t="s">
        <v>2458</v>
      </c>
      <c r="F219" s="228" t="s">
        <v>2459</v>
      </c>
      <c r="G219" s="229" t="s">
        <v>235</v>
      </c>
      <c r="H219" s="230">
        <v>4.5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0.12966</v>
      </c>
      <c r="R219" s="236">
        <f>Q219*H219</f>
        <v>0.58346999999999993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165</v>
      </c>
      <c r="AT219" s="238" t="s">
        <v>161</v>
      </c>
      <c r="AU219" s="238" t="s">
        <v>85</v>
      </c>
      <c r="AY219" s="16" t="s">
        <v>158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83</v>
      </c>
      <c r="BK219" s="239">
        <f>ROUND(I219*H219,2)</f>
        <v>0</v>
      </c>
      <c r="BL219" s="16" t="s">
        <v>165</v>
      </c>
      <c r="BM219" s="238" t="s">
        <v>2460</v>
      </c>
    </row>
    <row r="220" s="2" customFormat="1">
      <c r="A220" s="37"/>
      <c r="B220" s="38"/>
      <c r="C220" s="39"/>
      <c r="D220" s="240" t="s">
        <v>167</v>
      </c>
      <c r="E220" s="39"/>
      <c r="F220" s="241" t="s">
        <v>2461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167</v>
      </c>
      <c r="AU220" s="16" t="s">
        <v>85</v>
      </c>
    </row>
    <row r="221" s="13" customFormat="1">
      <c r="A221" s="13"/>
      <c r="B221" s="245"/>
      <c r="C221" s="246"/>
      <c r="D221" s="240" t="s">
        <v>169</v>
      </c>
      <c r="E221" s="247" t="s">
        <v>1</v>
      </c>
      <c r="F221" s="248" t="s">
        <v>2457</v>
      </c>
      <c r="G221" s="246"/>
      <c r="H221" s="249">
        <v>4.5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169</v>
      </c>
      <c r="AU221" s="255" t="s">
        <v>85</v>
      </c>
      <c r="AV221" s="13" t="s">
        <v>85</v>
      </c>
      <c r="AW221" s="13" t="s">
        <v>32</v>
      </c>
      <c r="AX221" s="13" t="s">
        <v>83</v>
      </c>
      <c r="AY221" s="255" t="s">
        <v>158</v>
      </c>
    </row>
    <row r="222" s="12" customFormat="1" ht="22.8" customHeight="1">
      <c r="A222" s="12"/>
      <c r="B222" s="210"/>
      <c r="C222" s="211"/>
      <c r="D222" s="212" t="s">
        <v>75</v>
      </c>
      <c r="E222" s="224" t="s">
        <v>159</v>
      </c>
      <c r="F222" s="224" t="s">
        <v>160</v>
      </c>
      <c r="G222" s="211"/>
      <c r="H222" s="211"/>
      <c r="I222" s="214"/>
      <c r="J222" s="225">
        <f>BK222</f>
        <v>0</v>
      </c>
      <c r="K222" s="211"/>
      <c r="L222" s="216"/>
      <c r="M222" s="217"/>
      <c r="N222" s="218"/>
      <c r="O222" s="218"/>
      <c r="P222" s="219">
        <f>SUM(P223:P254)</f>
        <v>0</v>
      </c>
      <c r="Q222" s="218"/>
      <c r="R222" s="219">
        <f>SUM(R223:R254)</f>
        <v>1.2051562399999998</v>
      </c>
      <c r="S222" s="218"/>
      <c r="T222" s="220">
        <f>SUM(T223:T254)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1" t="s">
        <v>83</v>
      </c>
      <c r="AT222" s="222" t="s">
        <v>75</v>
      </c>
      <c r="AU222" s="222" t="s">
        <v>83</v>
      </c>
      <c r="AY222" s="221" t="s">
        <v>158</v>
      </c>
      <c r="BK222" s="223">
        <f>SUM(BK223:BK254)</f>
        <v>0</v>
      </c>
    </row>
    <row r="223" s="2" customFormat="1" ht="24.15" customHeight="1">
      <c r="A223" s="37"/>
      <c r="B223" s="38"/>
      <c r="C223" s="226" t="s">
        <v>400</v>
      </c>
      <c r="D223" s="226" t="s">
        <v>161</v>
      </c>
      <c r="E223" s="227" t="s">
        <v>1316</v>
      </c>
      <c r="F223" s="228" t="s">
        <v>1317</v>
      </c>
      <c r="G223" s="229" t="s">
        <v>362</v>
      </c>
      <c r="H223" s="230">
        <v>3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0.0035999999999999999</v>
      </c>
      <c r="R223" s="236">
        <f>Q223*H223</f>
        <v>0.010800000000000001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165</v>
      </c>
      <c r="AT223" s="238" t="s">
        <v>161</v>
      </c>
      <c r="AU223" s="238" t="s">
        <v>85</v>
      </c>
      <c r="AY223" s="16" t="s">
        <v>158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83</v>
      </c>
      <c r="BK223" s="239">
        <f>ROUND(I223*H223,2)</f>
        <v>0</v>
      </c>
      <c r="BL223" s="16" t="s">
        <v>165</v>
      </c>
      <c r="BM223" s="238" t="s">
        <v>2462</v>
      </c>
    </row>
    <row r="224" s="2" customFormat="1">
      <c r="A224" s="37"/>
      <c r="B224" s="38"/>
      <c r="C224" s="39"/>
      <c r="D224" s="240" t="s">
        <v>167</v>
      </c>
      <c r="E224" s="39"/>
      <c r="F224" s="241" t="s">
        <v>1319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167</v>
      </c>
      <c r="AU224" s="16" t="s">
        <v>85</v>
      </c>
    </row>
    <row r="225" s="2" customFormat="1" ht="24.15" customHeight="1">
      <c r="A225" s="37"/>
      <c r="B225" s="38"/>
      <c r="C225" s="226" t="s">
        <v>404</v>
      </c>
      <c r="D225" s="226" t="s">
        <v>161</v>
      </c>
      <c r="E225" s="227" t="s">
        <v>1324</v>
      </c>
      <c r="F225" s="228" t="s">
        <v>1325</v>
      </c>
      <c r="G225" s="229" t="s">
        <v>235</v>
      </c>
      <c r="H225" s="230">
        <v>5.3600000000000003</v>
      </c>
      <c r="I225" s="231"/>
      <c r="J225" s="232">
        <f>ROUND(I225*H225,2)</f>
        <v>0</v>
      </c>
      <c r="K225" s="233"/>
      <c r="L225" s="43"/>
      <c r="M225" s="234" t="s">
        <v>1</v>
      </c>
      <c r="N225" s="235" t="s">
        <v>41</v>
      </c>
      <c r="O225" s="90"/>
      <c r="P225" s="236">
        <f>O225*H225</f>
        <v>0</v>
      </c>
      <c r="Q225" s="236">
        <v>0.00020000000000000001</v>
      </c>
      <c r="R225" s="236">
        <f>Q225*H225</f>
        <v>0.001072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165</v>
      </c>
      <c r="AT225" s="238" t="s">
        <v>161</v>
      </c>
      <c r="AU225" s="238" t="s">
        <v>85</v>
      </c>
      <c r="AY225" s="16" t="s">
        <v>158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83</v>
      </c>
      <c r="BK225" s="239">
        <f>ROUND(I225*H225,2)</f>
        <v>0</v>
      </c>
      <c r="BL225" s="16" t="s">
        <v>165</v>
      </c>
      <c r="BM225" s="238" t="s">
        <v>2463</v>
      </c>
    </row>
    <row r="226" s="2" customFormat="1">
      <c r="A226" s="37"/>
      <c r="B226" s="38"/>
      <c r="C226" s="39"/>
      <c r="D226" s="240" t="s">
        <v>167</v>
      </c>
      <c r="E226" s="39"/>
      <c r="F226" s="241" t="s">
        <v>1327</v>
      </c>
      <c r="G226" s="39"/>
      <c r="H226" s="39"/>
      <c r="I226" s="242"/>
      <c r="J226" s="39"/>
      <c r="K226" s="39"/>
      <c r="L226" s="43"/>
      <c r="M226" s="243"/>
      <c r="N226" s="24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167</v>
      </c>
      <c r="AU226" s="16" t="s">
        <v>85</v>
      </c>
    </row>
    <row r="227" s="13" customFormat="1">
      <c r="A227" s="13"/>
      <c r="B227" s="245"/>
      <c r="C227" s="246"/>
      <c r="D227" s="240" t="s">
        <v>169</v>
      </c>
      <c r="E227" s="247" t="s">
        <v>1</v>
      </c>
      <c r="F227" s="248" t="s">
        <v>2445</v>
      </c>
      <c r="G227" s="246"/>
      <c r="H227" s="249">
        <v>5.3600000000000003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169</v>
      </c>
      <c r="AU227" s="255" t="s">
        <v>85</v>
      </c>
      <c r="AV227" s="13" t="s">
        <v>85</v>
      </c>
      <c r="AW227" s="13" t="s">
        <v>32</v>
      </c>
      <c r="AX227" s="13" t="s">
        <v>83</v>
      </c>
      <c r="AY227" s="255" t="s">
        <v>158</v>
      </c>
    </row>
    <row r="228" s="2" customFormat="1" ht="24.15" customHeight="1">
      <c r="A228" s="37"/>
      <c r="B228" s="38"/>
      <c r="C228" s="226" t="s">
        <v>409</v>
      </c>
      <c r="D228" s="226" t="s">
        <v>161</v>
      </c>
      <c r="E228" s="227" t="s">
        <v>1333</v>
      </c>
      <c r="F228" s="228" t="s">
        <v>1334</v>
      </c>
      <c r="G228" s="229" t="s">
        <v>235</v>
      </c>
      <c r="H228" s="230">
        <v>5.3600000000000003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41</v>
      </c>
      <c r="O228" s="90"/>
      <c r="P228" s="236">
        <f>O228*H228</f>
        <v>0</v>
      </c>
      <c r="Q228" s="236">
        <v>0.00025999999999999998</v>
      </c>
      <c r="R228" s="236">
        <f>Q228*H228</f>
        <v>0.0013936000000000001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165</v>
      </c>
      <c r="AT228" s="238" t="s">
        <v>161</v>
      </c>
      <c r="AU228" s="238" t="s">
        <v>85</v>
      </c>
      <c r="AY228" s="16" t="s">
        <v>158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83</v>
      </c>
      <c r="BK228" s="239">
        <f>ROUND(I228*H228,2)</f>
        <v>0</v>
      </c>
      <c r="BL228" s="16" t="s">
        <v>165</v>
      </c>
      <c r="BM228" s="238" t="s">
        <v>2464</v>
      </c>
    </row>
    <row r="229" s="2" customFormat="1">
      <c r="A229" s="37"/>
      <c r="B229" s="38"/>
      <c r="C229" s="39"/>
      <c r="D229" s="240" t="s">
        <v>167</v>
      </c>
      <c r="E229" s="39"/>
      <c r="F229" s="241" t="s">
        <v>1336</v>
      </c>
      <c r="G229" s="39"/>
      <c r="H229" s="39"/>
      <c r="I229" s="242"/>
      <c r="J229" s="39"/>
      <c r="K229" s="39"/>
      <c r="L229" s="43"/>
      <c r="M229" s="243"/>
      <c r="N229" s="24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167</v>
      </c>
      <c r="AU229" s="16" t="s">
        <v>85</v>
      </c>
    </row>
    <row r="230" s="2" customFormat="1" ht="21.75" customHeight="1">
      <c r="A230" s="37"/>
      <c r="B230" s="38"/>
      <c r="C230" s="226" t="s">
        <v>415</v>
      </c>
      <c r="D230" s="226" t="s">
        <v>161</v>
      </c>
      <c r="E230" s="227" t="s">
        <v>1340</v>
      </c>
      <c r="F230" s="228" t="s">
        <v>1341</v>
      </c>
      <c r="G230" s="229" t="s">
        <v>235</v>
      </c>
      <c r="H230" s="230">
        <v>0.75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0.040000000000000001</v>
      </c>
      <c r="R230" s="236">
        <f>Q230*H230</f>
        <v>0.029999999999999999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165</v>
      </c>
      <c r="AT230" s="238" t="s">
        <v>161</v>
      </c>
      <c r="AU230" s="238" t="s">
        <v>85</v>
      </c>
      <c r="AY230" s="16" t="s">
        <v>158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83</v>
      </c>
      <c r="BK230" s="239">
        <f>ROUND(I230*H230,2)</f>
        <v>0</v>
      </c>
      <c r="BL230" s="16" t="s">
        <v>165</v>
      </c>
      <c r="BM230" s="238" t="s">
        <v>2465</v>
      </c>
    </row>
    <row r="231" s="2" customFormat="1">
      <c r="A231" s="37"/>
      <c r="B231" s="38"/>
      <c r="C231" s="39"/>
      <c r="D231" s="240" t="s">
        <v>167</v>
      </c>
      <c r="E231" s="39"/>
      <c r="F231" s="241" t="s">
        <v>1343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167</v>
      </c>
      <c r="AU231" s="16" t="s">
        <v>85</v>
      </c>
    </row>
    <row r="232" s="13" customFormat="1">
      <c r="A232" s="13"/>
      <c r="B232" s="245"/>
      <c r="C232" s="246"/>
      <c r="D232" s="240" t="s">
        <v>169</v>
      </c>
      <c r="E232" s="247" t="s">
        <v>1</v>
      </c>
      <c r="F232" s="248" t="s">
        <v>2466</v>
      </c>
      <c r="G232" s="246"/>
      <c r="H232" s="249">
        <v>0.75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5" t="s">
        <v>169</v>
      </c>
      <c r="AU232" s="255" t="s">
        <v>85</v>
      </c>
      <c r="AV232" s="13" t="s">
        <v>85</v>
      </c>
      <c r="AW232" s="13" t="s">
        <v>32</v>
      </c>
      <c r="AX232" s="13" t="s">
        <v>83</v>
      </c>
      <c r="AY232" s="255" t="s">
        <v>158</v>
      </c>
    </row>
    <row r="233" s="2" customFormat="1" ht="24.15" customHeight="1">
      <c r="A233" s="37"/>
      <c r="B233" s="38"/>
      <c r="C233" s="226" t="s">
        <v>420</v>
      </c>
      <c r="D233" s="226" t="s">
        <v>161</v>
      </c>
      <c r="E233" s="227" t="s">
        <v>1345</v>
      </c>
      <c r="F233" s="228" t="s">
        <v>1346</v>
      </c>
      <c r="G233" s="229" t="s">
        <v>235</v>
      </c>
      <c r="H233" s="230">
        <v>5.3600000000000003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0.0040000000000000001</v>
      </c>
      <c r="R233" s="236">
        <f>Q233*H233</f>
        <v>0.021440000000000001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165</v>
      </c>
      <c r="AT233" s="238" t="s">
        <v>161</v>
      </c>
      <c r="AU233" s="238" t="s">
        <v>85</v>
      </c>
      <c r="AY233" s="16" t="s">
        <v>158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83</v>
      </c>
      <c r="BK233" s="239">
        <f>ROUND(I233*H233,2)</f>
        <v>0</v>
      </c>
      <c r="BL233" s="16" t="s">
        <v>165</v>
      </c>
      <c r="BM233" s="238" t="s">
        <v>2467</v>
      </c>
    </row>
    <row r="234" s="2" customFormat="1">
      <c r="A234" s="37"/>
      <c r="B234" s="38"/>
      <c r="C234" s="39"/>
      <c r="D234" s="240" t="s">
        <v>167</v>
      </c>
      <c r="E234" s="39"/>
      <c r="F234" s="241" t="s">
        <v>1348</v>
      </c>
      <c r="G234" s="39"/>
      <c r="H234" s="39"/>
      <c r="I234" s="242"/>
      <c r="J234" s="39"/>
      <c r="K234" s="39"/>
      <c r="L234" s="43"/>
      <c r="M234" s="243"/>
      <c r="N234" s="24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167</v>
      </c>
      <c r="AU234" s="16" t="s">
        <v>85</v>
      </c>
    </row>
    <row r="235" s="2" customFormat="1" ht="24.15" customHeight="1">
      <c r="A235" s="37"/>
      <c r="B235" s="38"/>
      <c r="C235" s="226" t="s">
        <v>426</v>
      </c>
      <c r="D235" s="226" t="s">
        <v>161</v>
      </c>
      <c r="E235" s="227" t="s">
        <v>1352</v>
      </c>
      <c r="F235" s="228" t="s">
        <v>1353</v>
      </c>
      <c r="G235" s="229" t="s">
        <v>362</v>
      </c>
      <c r="H235" s="230">
        <v>3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0.01</v>
      </c>
      <c r="R235" s="236">
        <f>Q235*H235</f>
        <v>0.029999999999999999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165</v>
      </c>
      <c r="AT235" s="238" t="s">
        <v>161</v>
      </c>
      <c r="AU235" s="238" t="s">
        <v>85</v>
      </c>
      <c r="AY235" s="16" t="s">
        <v>158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83</v>
      </c>
      <c r="BK235" s="239">
        <f>ROUND(I235*H235,2)</f>
        <v>0</v>
      </c>
      <c r="BL235" s="16" t="s">
        <v>165</v>
      </c>
      <c r="BM235" s="238" t="s">
        <v>2468</v>
      </c>
    </row>
    <row r="236" s="2" customFormat="1">
      <c r="A236" s="37"/>
      <c r="B236" s="38"/>
      <c r="C236" s="39"/>
      <c r="D236" s="240" t="s">
        <v>167</v>
      </c>
      <c r="E236" s="39"/>
      <c r="F236" s="241" t="s">
        <v>1355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167</v>
      </c>
      <c r="AU236" s="16" t="s">
        <v>85</v>
      </c>
    </row>
    <row r="237" s="2" customFormat="1" ht="24.15" customHeight="1">
      <c r="A237" s="37"/>
      <c r="B237" s="38"/>
      <c r="C237" s="226" t="s">
        <v>432</v>
      </c>
      <c r="D237" s="226" t="s">
        <v>161</v>
      </c>
      <c r="E237" s="227" t="s">
        <v>1356</v>
      </c>
      <c r="F237" s="228" t="s">
        <v>1357</v>
      </c>
      <c r="G237" s="229" t="s">
        <v>362</v>
      </c>
      <c r="H237" s="230">
        <v>2</v>
      </c>
      <c r="I237" s="231"/>
      <c r="J237" s="232">
        <f>ROUND(I237*H237,2)</f>
        <v>0</v>
      </c>
      <c r="K237" s="233"/>
      <c r="L237" s="43"/>
      <c r="M237" s="234" t="s">
        <v>1</v>
      </c>
      <c r="N237" s="235" t="s">
        <v>41</v>
      </c>
      <c r="O237" s="90"/>
      <c r="P237" s="236">
        <f>O237*H237</f>
        <v>0</v>
      </c>
      <c r="Q237" s="236">
        <v>0.040599999999999997</v>
      </c>
      <c r="R237" s="236">
        <f>Q237*H237</f>
        <v>0.081199999999999994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165</v>
      </c>
      <c r="AT237" s="238" t="s">
        <v>161</v>
      </c>
      <c r="AU237" s="238" t="s">
        <v>85</v>
      </c>
      <c r="AY237" s="16" t="s">
        <v>158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83</v>
      </c>
      <c r="BK237" s="239">
        <f>ROUND(I237*H237,2)</f>
        <v>0</v>
      </c>
      <c r="BL237" s="16" t="s">
        <v>165</v>
      </c>
      <c r="BM237" s="238" t="s">
        <v>2469</v>
      </c>
    </row>
    <row r="238" s="2" customFormat="1">
      <c r="A238" s="37"/>
      <c r="B238" s="38"/>
      <c r="C238" s="39"/>
      <c r="D238" s="240" t="s">
        <v>167</v>
      </c>
      <c r="E238" s="39"/>
      <c r="F238" s="241" t="s">
        <v>1359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167</v>
      </c>
      <c r="AU238" s="16" t="s">
        <v>85</v>
      </c>
    </row>
    <row r="239" s="2" customFormat="1" ht="16.5" customHeight="1">
      <c r="A239" s="37"/>
      <c r="B239" s="38"/>
      <c r="C239" s="226" t="s">
        <v>252</v>
      </c>
      <c r="D239" s="226" t="s">
        <v>161</v>
      </c>
      <c r="E239" s="227" t="s">
        <v>1373</v>
      </c>
      <c r="F239" s="228" t="s">
        <v>1374</v>
      </c>
      <c r="G239" s="229" t="s">
        <v>235</v>
      </c>
      <c r="H239" s="230">
        <v>21.600000000000001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165</v>
      </c>
      <c r="AT239" s="238" t="s">
        <v>161</v>
      </c>
      <c r="AU239" s="238" t="s">
        <v>85</v>
      </c>
      <c r="AY239" s="16" t="s">
        <v>158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83</v>
      </c>
      <c r="BK239" s="239">
        <f>ROUND(I239*H239,2)</f>
        <v>0</v>
      </c>
      <c r="BL239" s="16" t="s">
        <v>165</v>
      </c>
      <c r="BM239" s="238" t="s">
        <v>2470</v>
      </c>
    </row>
    <row r="240" s="2" customFormat="1">
      <c r="A240" s="37"/>
      <c r="B240" s="38"/>
      <c r="C240" s="39"/>
      <c r="D240" s="240" t="s">
        <v>167</v>
      </c>
      <c r="E240" s="39"/>
      <c r="F240" s="241" t="s">
        <v>1376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167</v>
      </c>
      <c r="AU240" s="16" t="s">
        <v>85</v>
      </c>
    </row>
    <row r="241" s="13" customFormat="1">
      <c r="A241" s="13"/>
      <c r="B241" s="245"/>
      <c r="C241" s="246"/>
      <c r="D241" s="240" t="s">
        <v>169</v>
      </c>
      <c r="E241" s="247" t="s">
        <v>1</v>
      </c>
      <c r="F241" s="248" t="s">
        <v>2471</v>
      </c>
      <c r="G241" s="246"/>
      <c r="H241" s="249">
        <v>21.600000000000001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169</v>
      </c>
      <c r="AU241" s="255" t="s">
        <v>85</v>
      </c>
      <c r="AV241" s="13" t="s">
        <v>85</v>
      </c>
      <c r="AW241" s="13" t="s">
        <v>32</v>
      </c>
      <c r="AX241" s="13" t="s">
        <v>83</v>
      </c>
      <c r="AY241" s="255" t="s">
        <v>158</v>
      </c>
    </row>
    <row r="242" s="2" customFormat="1" ht="24.15" customHeight="1">
      <c r="A242" s="37"/>
      <c r="B242" s="38"/>
      <c r="C242" s="226" t="s">
        <v>442</v>
      </c>
      <c r="D242" s="226" t="s">
        <v>161</v>
      </c>
      <c r="E242" s="227" t="s">
        <v>1381</v>
      </c>
      <c r="F242" s="228" t="s">
        <v>1382</v>
      </c>
      <c r="G242" s="229" t="s">
        <v>276</v>
      </c>
      <c r="H242" s="230">
        <v>3.2999999999999998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0.0015</v>
      </c>
      <c r="R242" s="236">
        <f>Q242*H242</f>
        <v>0.0049499999999999995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165</v>
      </c>
      <c r="AT242" s="238" t="s">
        <v>161</v>
      </c>
      <c r="AU242" s="238" t="s">
        <v>85</v>
      </c>
      <c r="AY242" s="16" t="s">
        <v>158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83</v>
      </c>
      <c r="BK242" s="239">
        <f>ROUND(I242*H242,2)</f>
        <v>0</v>
      </c>
      <c r="BL242" s="16" t="s">
        <v>165</v>
      </c>
      <c r="BM242" s="238" t="s">
        <v>2472</v>
      </c>
    </row>
    <row r="243" s="2" customFormat="1">
      <c r="A243" s="37"/>
      <c r="B243" s="38"/>
      <c r="C243" s="39"/>
      <c r="D243" s="240" t="s">
        <v>167</v>
      </c>
      <c r="E243" s="39"/>
      <c r="F243" s="241" t="s">
        <v>1384</v>
      </c>
      <c r="G243" s="39"/>
      <c r="H243" s="39"/>
      <c r="I243" s="242"/>
      <c r="J243" s="39"/>
      <c r="K243" s="39"/>
      <c r="L243" s="43"/>
      <c r="M243" s="243"/>
      <c r="N243" s="24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167</v>
      </c>
      <c r="AU243" s="16" t="s">
        <v>85</v>
      </c>
    </row>
    <row r="244" s="2" customFormat="1">
      <c r="A244" s="37"/>
      <c r="B244" s="38"/>
      <c r="C244" s="39"/>
      <c r="D244" s="240" t="s">
        <v>239</v>
      </c>
      <c r="E244" s="39"/>
      <c r="F244" s="256" t="s">
        <v>2473</v>
      </c>
      <c r="G244" s="39"/>
      <c r="H244" s="39"/>
      <c r="I244" s="242"/>
      <c r="J244" s="39"/>
      <c r="K244" s="39"/>
      <c r="L244" s="43"/>
      <c r="M244" s="243"/>
      <c r="N244" s="24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239</v>
      </c>
      <c r="AU244" s="16" t="s">
        <v>85</v>
      </c>
    </row>
    <row r="245" s="13" customFormat="1">
      <c r="A245" s="13"/>
      <c r="B245" s="245"/>
      <c r="C245" s="246"/>
      <c r="D245" s="240" t="s">
        <v>169</v>
      </c>
      <c r="E245" s="247" t="s">
        <v>1</v>
      </c>
      <c r="F245" s="248" t="s">
        <v>2474</v>
      </c>
      <c r="G245" s="246"/>
      <c r="H245" s="249">
        <v>3.2999999999999998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169</v>
      </c>
      <c r="AU245" s="255" t="s">
        <v>85</v>
      </c>
      <c r="AV245" s="13" t="s">
        <v>85</v>
      </c>
      <c r="AW245" s="13" t="s">
        <v>32</v>
      </c>
      <c r="AX245" s="13" t="s">
        <v>83</v>
      </c>
      <c r="AY245" s="255" t="s">
        <v>158</v>
      </c>
    </row>
    <row r="246" s="2" customFormat="1" ht="24.15" customHeight="1">
      <c r="A246" s="37"/>
      <c r="B246" s="38"/>
      <c r="C246" s="226" t="s">
        <v>447</v>
      </c>
      <c r="D246" s="226" t="s">
        <v>161</v>
      </c>
      <c r="E246" s="227" t="s">
        <v>1404</v>
      </c>
      <c r="F246" s="228" t="s">
        <v>1405</v>
      </c>
      <c r="G246" s="229" t="s">
        <v>164</v>
      </c>
      <c r="H246" s="230">
        <v>0.432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2.3010199999999998</v>
      </c>
      <c r="R246" s="236">
        <f>Q246*H246</f>
        <v>0.99404063999999992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165</v>
      </c>
      <c r="AT246" s="238" t="s">
        <v>161</v>
      </c>
      <c r="AU246" s="238" t="s">
        <v>85</v>
      </c>
      <c r="AY246" s="16" t="s">
        <v>158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83</v>
      </c>
      <c r="BK246" s="239">
        <f>ROUND(I246*H246,2)</f>
        <v>0</v>
      </c>
      <c r="BL246" s="16" t="s">
        <v>165</v>
      </c>
      <c r="BM246" s="238" t="s">
        <v>2475</v>
      </c>
    </row>
    <row r="247" s="2" customFormat="1">
      <c r="A247" s="37"/>
      <c r="B247" s="38"/>
      <c r="C247" s="39"/>
      <c r="D247" s="240" t="s">
        <v>167</v>
      </c>
      <c r="E247" s="39"/>
      <c r="F247" s="241" t="s">
        <v>1407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167</v>
      </c>
      <c r="AU247" s="16" t="s">
        <v>85</v>
      </c>
    </row>
    <row r="248" s="2" customFormat="1">
      <c r="A248" s="37"/>
      <c r="B248" s="38"/>
      <c r="C248" s="39"/>
      <c r="D248" s="240" t="s">
        <v>239</v>
      </c>
      <c r="E248" s="39"/>
      <c r="F248" s="256" t="s">
        <v>2476</v>
      </c>
      <c r="G248" s="39"/>
      <c r="H248" s="39"/>
      <c r="I248" s="242"/>
      <c r="J248" s="39"/>
      <c r="K248" s="39"/>
      <c r="L248" s="43"/>
      <c r="M248" s="243"/>
      <c r="N248" s="24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239</v>
      </c>
      <c r="AU248" s="16" t="s">
        <v>85</v>
      </c>
    </row>
    <row r="249" s="13" customFormat="1">
      <c r="A249" s="13"/>
      <c r="B249" s="245"/>
      <c r="C249" s="246"/>
      <c r="D249" s="240" t="s">
        <v>169</v>
      </c>
      <c r="E249" s="247" t="s">
        <v>1</v>
      </c>
      <c r="F249" s="248" t="s">
        <v>2477</v>
      </c>
      <c r="G249" s="246"/>
      <c r="H249" s="249">
        <v>0.432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5" t="s">
        <v>169</v>
      </c>
      <c r="AU249" s="255" t="s">
        <v>85</v>
      </c>
      <c r="AV249" s="13" t="s">
        <v>85</v>
      </c>
      <c r="AW249" s="13" t="s">
        <v>32</v>
      </c>
      <c r="AX249" s="13" t="s">
        <v>83</v>
      </c>
      <c r="AY249" s="255" t="s">
        <v>158</v>
      </c>
    </row>
    <row r="250" s="2" customFormat="1" ht="24.15" customHeight="1">
      <c r="A250" s="37"/>
      <c r="B250" s="38"/>
      <c r="C250" s="226" t="s">
        <v>453</v>
      </c>
      <c r="D250" s="226" t="s">
        <v>161</v>
      </c>
      <c r="E250" s="227" t="s">
        <v>1413</v>
      </c>
      <c r="F250" s="228" t="s">
        <v>1414</v>
      </c>
      <c r="G250" s="229" t="s">
        <v>362</v>
      </c>
      <c r="H250" s="230">
        <v>1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0.017770000000000001</v>
      </c>
      <c r="R250" s="236">
        <f>Q250*H250</f>
        <v>0.017770000000000001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165</v>
      </c>
      <c r="AT250" s="238" t="s">
        <v>161</v>
      </c>
      <c r="AU250" s="238" t="s">
        <v>85</v>
      </c>
      <c r="AY250" s="16" t="s">
        <v>158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83</v>
      </c>
      <c r="BK250" s="239">
        <f>ROUND(I250*H250,2)</f>
        <v>0</v>
      </c>
      <c r="BL250" s="16" t="s">
        <v>165</v>
      </c>
      <c r="BM250" s="238" t="s">
        <v>2478</v>
      </c>
    </row>
    <row r="251" s="2" customFormat="1">
      <c r="A251" s="37"/>
      <c r="B251" s="38"/>
      <c r="C251" s="39"/>
      <c r="D251" s="240" t="s">
        <v>167</v>
      </c>
      <c r="E251" s="39"/>
      <c r="F251" s="241" t="s">
        <v>1416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167</v>
      </c>
      <c r="AU251" s="16" t="s">
        <v>85</v>
      </c>
    </row>
    <row r="252" s="2" customFormat="1" ht="24.15" customHeight="1">
      <c r="A252" s="37"/>
      <c r="B252" s="38"/>
      <c r="C252" s="257" t="s">
        <v>459</v>
      </c>
      <c r="D252" s="257" t="s">
        <v>249</v>
      </c>
      <c r="E252" s="258" t="s">
        <v>1421</v>
      </c>
      <c r="F252" s="259" t="s">
        <v>1422</v>
      </c>
      <c r="G252" s="260" t="s">
        <v>362</v>
      </c>
      <c r="H252" s="261">
        <v>1</v>
      </c>
      <c r="I252" s="262"/>
      <c r="J252" s="263">
        <f>ROUND(I252*H252,2)</f>
        <v>0</v>
      </c>
      <c r="K252" s="264"/>
      <c r="L252" s="265"/>
      <c r="M252" s="266" t="s">
        <v>1</v>
      </c>
      <c r="N252" s="267" t="s">
        <v>41</v>
      </c>
      <c r="O252" s="90"/>
      <c r="P252" s="236">
        <f>O252*H252</f>
        <v>0</v>
      </c>
      <c r="Q252" s="236">
        <v>0.012489999999999999</v>
      </c>
      <c r="R252" s="236">
        <f>Q252*H252</f>
        <v>0.012489999999999999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201</v>
      </c>
      <c r="AT252" s="238" t="s">
        <v>249</v>
      </c>
      <c r="AU252" s="238" t="s">
        <v>85</v>
      </c>
      <c r="AY252" s="16" t="s">
        <v>158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83</v>
      </c>
      <c r="BK252" s="239">
        <f>ROUND(I252*H252,2)</f>
        <v>0</v>
      </c>
      <c r="BL252" s="16" t="s">
        <v>165</v>
      </c>
      <c r="BM252" s="238" t="s">
        <v>2479</v>
      </c>
    </row>
    <row r="253" s="2" customFormat="1">
      <c r="A253" s="37"/>
      <c r="B253" s="38"/>
      <c r="C253" s="39"/>
      <c r="D253" s="240" t="s">
        <v>167</v>
      </c>
      <c r="E253" s="39"/>
      <c r="F253" s="241" t="s">
        <v>1422</v>
      </c>
      <c r="G253" s="39"/>
      <c r="H253" s="39"/>
      <c r="I253" s="242"/>
      <c r="J253" s="39"/>
      <c r="K253" s="39"/>
      <c r="L253" s="43"/>
      <c r="M253" s="243"/>
      <c r="N253" s="24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167</v>
      </c>
      <c r="AU253" s="16" t="s">
        <v>85</v>
      </c>
    </row>
    <row r="254" s="2" customFormat="1">
      <c r="A254" s="37"/>
      <c r="B254" s="38"/>
      <c r="C254" s="39"/>
      <c r="D254" s="240" t="s">
        <v>239</v>
      </c>
      <c r="E254" s="39"/>
      <c r="F254" s="256" t="s">
        <v>1420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239</v>
      </c>
      <c r="AU254" s="16" t="s">
        <v>85</v>
      </c>
    </row>
    <row r="255" s="12" customFormat="1" ht="22.8" customHeight="1">
      <c r="A255" s="12"/>
      <c r="B255" s="210"/>
      <c r="C255" s="211"/>
      <c r="D255" s="212" t="s">
        <v>75</v>
      </c>
      <c r="E255" s="224" t="s">
        <v>201</v>
      </c>
      <c r="F255" s="224" t="s">
        <v>2480</v>
      </c>
      <c r="G255" s="211"/>
      <c r="H255" s="211"/>
      <c r="I255" s="214"/>
      <c r="J255" s="225">
        <f>BK255</f>
        <v>0</v>
      </c>
      <c r="K255" s="211"/>
      <c r="L255" s="216"/>
      <c r="M255" s="217"/>
      <c r="N255" s="218"/>
      <c r="O255" s="218"/>
      <c r="P255" s="219">
        <f>SUM(P256:P260)</f>
        <v>0</v>
      </c>
      <c r="Q255" s="218"/>
      <c r="R255" s="219">
        <f>SUM(R256:R260)</f>
        <v>0.0047340000000000012</v>
      </c>
      <c r="S255" s="218"/>
      <c r="T255" s="220">
        <f>SUM(T256:T260)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83</v>
      </c>
      <c r="AT255" s="222" t="s">
        <v>75</v>
      </c>
      <c r="AU255" s="222" t="s">
        <v>83</v>
      </c>
      <c r="AY255" s="221" t="s">
        <v>158</v>
      </c>
      <c r="BK255" s="223">
        <f>SUM(BK256:BK260)</f>
        <v>0</v>
      </c>
    </row>
    <row r="256" s="2" customFormat="1" ht="16.5" customHeight="1">
      <c r="A256" s="37"/>
      <c r="B256" s="38"/>
      <c r="C256" s="226" t="s">
        <v>465</v>
      </c>
      <c r="D256" s="226" t="s">
        <v>161</v>
      </c>
      <c r="E256" s="227" t="s">
        <v>2481</v>
      </c>
      <c r="F256" s="228" t="s">
        <v>2482</v>
      </c>
      <c r="G256" s="229" t="s">
        <v>276</v>
      </c>
      <c r="H256" s="230">
        <v>21.600000000000001</v>
      </c>
      <c r="I256" s="231"/>
      <c r="J256" s="232">
        <f>ROUND(I256*H256,2)</f>
        <v>0</v>
      </c>
      <c r="K256" s="233"/>
      <c r="L256" s="43"/>
      <c r="M256" s="234" t="s">
        <v>1</v>
      </c>
      <c r="N256" s="235" t="s">
        <v>41</v>
      </c>
      <c r="O256" s="90"/>
      <c r="P256" s="236">
        <f>O256*H256</f>
        <v>0</v>
      </c>
      <c r="Q256" s="236">
        <v>0.00019000000000000001</v>
      </c>
      <c r="R256" s="236">
        <f>Q256*H256</f>
        <v>0.0041040000000000009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165</v>
      </c>
      <c r="AT256" s="238" t="s">
        <v>161</v>
      </c>
      <c r="AU256" s="238" t="s">
        <v>85</v>
      </c>
      <c r="AY256" s="16" t="s">
        <v>158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83</v>
      </c>
      <c r="BK256" s="239">
        <f>ROUND(I256*H256,2)</f>
        <v>0</v>
      </c>
      <c r="BL256" s="16" t="s">
        <v>165</v>
      </c>
      <c r="BM256" s="238" t="s">
        <v>2483</v>
      </c>
    </row>
    <row r="257" s="2" customFormat="1">
      <c r="A257" s="37"/>
      <c r="B257" s="38"/>
      <c r="C257" s="39"/>
      <c r="D257" s="240" t="s">
        <v>167</v>
      </c>
      <c r="E257" s="39"/>
      <c r="F257" s="241" t="s">
        <v>2484</v>
      </c>
      <c r="G257" s="39"/>
      <c r="H257" s="39"/>
      <c r="I257" s="242"/>
      <c r="J257" s="39"/>
      <c r="K257" s="39"/>
      <c r="L257" s="43"/>
      <c r="M257" s="243"/>
      <c r="N257" s="24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167</v>
      </c>
      <c r="AU257" s="16" t="s">
        <v>85</v>
      </c>
    </row>
    <row r="258" s="13" customFormat="1">
      <c r="A258" s="13"/>
      <c r="B258" s="245"/>
      <c r="C258" s="246"/>
      <c r="D258" s="240" t="s">
        <v>169</v>
      </c>
      <c r="E258" s="247" t="s">
        <v>1</v>
      </c>
      <c r="F258" s="248" t="s">
        <v>2485</v>
      </c>
      <c r="G258" s="246"/>
      <c r="H258" s="249">
        <v>21.600000000000001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169</v>
      </c>
      <c r="AU258" s="255" t="s">
        <v>85</v>
      </c>
      <c r="AV258" s="13" t="s">
        <v>85</v>
      </c>
      <c r="AW258" s="13" t="s">
        <v>32</v>
      </c>
      <c r="AX258" s="13" t="s">
        <v>83</v>
      </c>
      <c r="AY258" s="255" t="s">
        <v>158</v>
      </c>
    </row>
    <row r="259" s="2" customFormat="1" ht="21.75" customHeight="1">
      <c r="A259" s="37"/>
      <c r="B259" s="38"/>
      <c r="C259" s="226" t="s">
        <v>471</v>
      </c>
      <c r="D259" s="226" t="s">
        <v>161</v>
      </c>
      <c r="E259" s="227" t="s">
        <v>2486</v>
      </c>
      <c r="F259" s="228" t="s">
        <v>2487</v>
      </c>
      <c r="G259" s="229" t="s">
        <v>276</v>
      </c>
      <c r="H259" s="230">
        <v>10.5</v>
      </c>
      <c r="I259" s="231"/>
      <c r="J259" s="232">
        <f>ROUND(I259*H259,2)</f>
        <v>0</v>
      </c>
      <c r="K259" s="233"/>
      <c r="L259" s="43"/>
      <c r="M259" s="234" t="s">
        <v>1</v>
      </c>
      <c r="N259" s="235" t="s">
        <v>41</v>
      </c>
      <c r="O259" s="90"/>
      <c r="P259" s="236">
        <f>O259*H259</f>
        <v>0</v>
      </c>
      <c r="Q259" s="236">
        <v>6.0000000000000002E-05</v>
      </c>
      <c r="R259" s="236">
        <f>Q259*H259</f>
        <v>0.00063000000000000003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165</v>
      </c>
      <c r="AT259" s="238" t="s">
        <v>161</v>
      </c>
      <c r="AU259" s="238" t="s">
        <v>85</v>
      </c>
      <c r="AY259" s="16" t="s">
        <v>158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83</v>
      </c>
      <c r="BK259" s="239">
        <f>ROUND(I259*H259,2)</f>
        <v>0</v>
      </c>
      <c r="BL259" s="16" t="s">
        <v>165</v>
      </c>
      <c r="BM259" s="238" t="s">
        <v>2488</v>
      </c>
    </row>
    <row r="260" s="2" customFormat="1">
      <c r="A260" s="37"/>
      <c r="B260" s="38"/>
      <c r="C260" s="39"/>
      <c r="D260" s="240" t="s">
        <v>167</v>
      </c>
      <c r="E260" s="39"/>
      <c r="F260" s="241" t="s">
        <v>2489</v>
      </c>
      <c r="G260" s="39"/>
      <c r="H260" s="39"/>
      <c r="I260" s="242"/>
      <c r="J260" s="39"/>
      <c r="K260" s="39"/>
      <c r="L260" s="43"/>
      <c r="M260" s="243"/>
      <c r="N260" s="244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167</v>
      </c>
      <c r="AU260" s="16" t="s">
        <v>85</v>
      </c>
    </row>
    <row r="261" s="12" customFormat="1" ht="22.8" customHeight="1">
      <c r="A261" s="12"/>
      <c r="B261" s="210"/>
      <c r="C261" s="211"/>
      <c r="D261" s="212" t="s">
        <v>75</v>
      </c>
      <c r="E261" s="224" t="s">
        <v>175</v>
      </c>
      <c r="F261" s="224" t="s">
        <v>176</v>
      </c>
      <c r="G261" s="211"/>
      <c r="H261" s="211"/>
      <c r="I261" s="214"/>
      <c r="J261" s="225">
        <f>BK261</f>
        <v>0</v>
      </c>
      <c r="K261" s="211"/>
      <c r="L261" s="216"/>
      <c r="M261" s="217"/>
      <c r="N261" s="218"/>
      <c r="O261" s="218"/>
      <c r="P261" s="219">
        <f>SUM(P262:P306)</f>
        <v>0</v>
      </c>
      <c r="Q261" s="218"/>
      <c r="R261" s="219">
        <f>SUM(R262:R306)</f>
        <v>0.012826000000000001</v>
      </c>
      <c r="S261" s="218"/>
      <c r="T261" s="220">
        <f>SUM(T262:T306)</f>
        <v>1.4240200000000001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1" t="s">
        <v>83</v>
      </c>
      <c r="AT261" s="222" t="s">
        <v>75</v>
      </c>
      <c r="AU261" s="222" t="s">
        <v>83</v>
      </c>
      <c r="AY261" s="221" t="s">
        <v>158</v>
      </c>
      <c r="BK261" s="223">
        <f>SUM(BK262:BK306)</f>
        <v>0</v>
      </c>
    </row>
    <row r="262" s="2" customFormat="1" ht="24.15" customHeight="1">
      <c r="A262" s="37"/>
      <c r="B262" s="38"/>
      <c r="C262" s="226" t="s">
        <v>475</v>
      </c>
      <c r="D262" s="226" t="s">
        <v>161</v>
      </c>
      <c r="E262" s="227" t="s">
        <v>2490</v>
      </c>
      <c r="F262" s="228" t="s">
        <v>2491</v>
      </c>
      <c r="G262" s="229" t="s">
        <v>276</v>
      </c>
      <c r="H262" s="230">
        <v>6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41</v>
      </c>
      <c r="O262" s="90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165</v>
      </c>
      <c r="AT262" s="238" t="s">
        <v>161</v>
      </c>
      <c r="AU262" s="238" t="s">
        <v>85</v>
      </c>
      <c r="AY262" s="16" t="s">
        <v>158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83</v>
      </c>
      <c r="BK262" s="239">
        <f>ROUND(I262*H262,2)</f>
        <v>0</v>
      </c>
      <c r="BL262" s="16" t="s">
        <v>165</v>
      </c>
      <c r="BM262" s="238" t="s">
        <v>2492</v>
      </c>
    </row>
    <row r="263" s="2" customFormat="1">
      <c r="A263" s="37"/>
      <c r="B263" s="38"/>
      <c r="C263" s="39"/>
      <c r="D263" s="240" t="s">
        <v>167</v>
      </c>
      <c r="E263" s="39"/>
      <c r="F263" s="241" t="s">
        <v>2493</v>
      </c>
      <c r="G263" s="39"/>
      <c r="H263" s="39"/>
      <c r="I263" s="242"/>
      <c r="J263" s="39"/>
      <c r="K263" s="39"/>
      <c r="L263" s="43"/>
      <c r="M263" s="243"/>
      <c r="N263" s="24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167</v>
      </c>
      <c r="AU263" s="16" t="s">
        <v>85</v>
      </c>
    </row>
    <row r="264" s="13" customFormat="1">
      <c r="A264" s="13"/>
      <c r="B264" s="245"/>
      <c r="C264" s="246"/>
      <c r="D264" s="240" t="s">
        <v>169</v>
      </c>
      <c r="E264" s="247" t="s">
        <v>1</v>
      </c>
      <c r="F264" s="248" t="s">
        <v>2494</v>
      </c>
      <c r="G264" s="246"/>
      <c r="H264" s="249">
        <v>6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5" t="s">
        <v>169</v>
      </c>
      <c r="AU264" s="255" t="s">
        <v>85</v>
      </c>
      <c r="AV264" s="13" t="s">
        <v>85</v>
      </c>
      <c r="AW264" s="13" t="s">
        <v>32</v>
      </c>
      <c r="AX264" s="13" t="s">
        <v>83</v>
      </c>
      <c r="AY264" s="255" t="s">
        <v>158</v>
      </c>
    </row>
    <row r="265" s="2" customFormat="1" ht="33" customHeight="1">
      <c r="A265" s="37"/>
      <c r="B265" s="38"/>
      <c r="C265" s="226" t="s">
        <v>477</v>
      </c>
      <c r="D265" s="226" t="s">
        <v>161</v>
      </c>
      <c r="E265" s="227" t="s">
        <v>1424</v>
      </c>
      <c r="F265" s="228" t="s">
        <v>1425</v>
      </c>
      <c r="G265" s="229" t="s">
        <v>235</v>
      </c>
      <c r="H265" s="230">
        <v>12.6</v>
      </c>
      <c r="I265" s="231"/>
      <c r="J265" s="232">
        <f>ROUND(I265*H265,2)</f>
        <v>0</v>
      </c>
      <c r="K265" s="233"/>
      <c r="L265" s="43"/>
      <c r="M265" s="234" t="s">
        <v>1</v>
      </c>
      <c r="N265" s="235" t="s">
        <v>41</v>
      </c>
      <c r="O265" s="90"/>
      <c r="P265" s="236">
        <f>O265*H265</f>
        <v>0</v>
      </c>
      <c r="Q265" s="236">
        <v>0.00012999999999999999</v>
      </c>
      <c r="R265" s="236">
        <f>Q265*H265</f>
        <v>0.0016379999999999999</v>
      </c>
      <c r="S265" s="236">
        <v>0</v>
      </c>
      <c r="T265" s="23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8" t="s">
        <v>165</v>
      </c>
      <c r="AT265" s="238" t="s">
        <v>161</v>
      </c>
      <c r="AU265" s="238" t="s">
        <v>85</v>
      </c>
      <c r="AY265" s="16" t="s">
        <v>158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6" t="s">
        <v>83</v>
      </c>
      <c r="BK265" s="239">
        <f>ROUND(I265*H265,2)</f>
        <v>0</v>
      </c>
      <c r="BL265" s="16" t="s">
        <v>165</v>
      </c>
      <c r="BM265" s="238" t="s">
        <v>2495</v>
      </c>
    </row>
    <row r="266" s="2" customFormat="1">
      <c r="A266" s="37"/>
      <c r="B266" s="38"/>
      <c r="C266" s="39"/>
      <c r="D266" s="240" t="s">
        <v>167</v>
      </c>
      <c r="E266" s="39"/>
      <c r="F266" s="241" t="s">
        <v>1427</v>
      </c>
      <c r="G266" s="39"/>
      <c r="H266" s="39"/>
      <c r="I266" s="242"/>
      <c r="J266" s="39"/>
      <c r="K266" s="39"/>
      <c r="L266" s="43"/>
      <c r="M266" s="243"/>
      <c r="N266" s="24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167</v>
      </c>
      <c r="AU266" s="16" t="s">
        <v>85</v>
      </c>
    </row>
    <row r="267" s="13" customFormat="1">
      <c r="A267" s="13"/>
      <c r="B267" s="245"/>
      <c r="C267" s="246"/>
      <c r="D267" s="240" t="s">
        <v>169</v>
      </c>
      <c r="E267" s="247" t="s">
        <v>1</v>
      </c>
      <c r="F267" s="248" t="s">
        <v>2496</v>
      </c>
      <c r="G267" s="246"/>
      <c r="H267" s="249">
        <v>12.6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5" t="s">
        <v>169</v>
      </c>
      <c r="AU267" s="255" t="s">
        <v>85</v>
      </c>
      <c r="AV267" s="13" t="s">
        <v>85</v>
      </c>
      <c r="AW267" s="13" t="s">
        <v>32</v>
      </c>
      <c r="AX267" s="13" t="s">
        <v>83</v>
      </c>
      <c r="AY267" s="255" t="s">
        <v>158</v>
      </c>
    </row>
    <row r="268" s="2" customFormat="1" ht="16.5" customHeight="1">
      <c r="A268" s="37"/>
      <c r="B268" s="38"/>
      <c r="C268" s="226" t="s">
        <v>481</v>
      </c>
      <c r="D268" s="226" t="s">
        <v>161</v>
      </c>
      <c r="E268" s="227" t="s">
        <v>1437</v>
      </c>
      <c r="F268" s="228" t="s">
        <v>1438</v>
      </c>
      <c r="G268" s="229" t="s">
        <v>362</v>
      </c>
      <c r="H268" s="230">
        <v>1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0.00018000000000000001</v>
      </c>
      <c r="R268" s="236">
        <f>Q268*H268</f>
        <v>0.00018000000000000001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165</v>
      </c>
      <c r="AT268" s="238" t="s">
        <v>161</v>
      </c>
      <c r="AU268" s="238" t="s">
        <v>85</v>
      </c>
      <c r="AY268" s="16" t="s">
        <v>158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83</v>
      </c>
      <c r="BK268" s="239">
        <f>ROUND(I268*H268,2)</f>
        <v>0</v>
      </c>
      <c r="BL268" s="16" t="s">
        <v>165</v>
      </c>
      <c r="BM268" s="238" t="s">
        <v>2497</v>
      </c>
    </row>
    <row r="269" s="2" customFormat="1">
      <c r="A269" s="37"/>
      <c r="B269" s="38"/>
      <c r="C269" s="39"/>
      <c r="D269" s="240" t="s">
        <v>167</v>
      </c>
      <c r="E269" s="39"/>
      <c r="F269" s="241" t="s">
        <v>1440</v>
      </c>
      <c r="G269" s="39"/>
      <c r="H269" s="39"/>
      <c r="I269" s="242"/>
      <c r="J269" s="39"/>
      <c r="K269" s="39"/>
      <c r="L269" s="43"/>
      <c r="M269" s="243"/>
      <c r="N269" s="24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167</v>
      </c>
      <c r="AU269" s="16" t="s">
        <v>85</v>
      </c>
    </row>
    <row r="270" s="2" customFormat="1" ht="16.5" customHeight="1">
      <c r="A270" s="37"/>
      <c r="B270" s="38"/>
      <c r="C270" s="257" t="s">
        <v>487</v>
      </c>
      <c r="D270" s="257" t="s">
        <v>249</v>
      </c>
      <c r="E270" s="258" t="s">
        <v>1441</v>
      </c>
      <c r="F270" s="259" t="s">
        <v>1442</v>
      </c>
      <c r="G270" s="260" t="s">
        <v>362</v>
      </c>
      <c r="H270" s="261">
        <v>1</v>
      </c>
      <c r="I270" s="262"/>
      <c r="J270" s="263">
        <f>ROUND(I270*H270,2)</f>
        <v>0</v>
      </c>
      <c r="K270" s="264"/>
      <c r="L270" s="265"/>
      <c r="M270" s="266" t="s">
        <v>1</v>
      </c>
      <c r="N270" s="267" t="s">
        <v>41</v>
      </c>
      <c r="O270" s="90"/>
      <c r="P270" s="236">
        <f>O270*H270</f>
        <v>0</v>
      </c>
      <c r="Q270" s="236">
        <v>0.0089999999999999993</v>
      </c>
      <c r="R270" s="236">
        <f>Q270*H270</f>
        <v>0.0089999999999999993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201</v>
      </c>
      <c r="AT270" s="238" t="s">
        <v>249</v>
      </c>
      <c r="AU270" s="238" t="s">
        <v>85</v>
      </c>
      <c r="AY270" s="16" t="s">
        <v>158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83</v>
      </c>
      <c r="BK270" s="239">
        <f>ROUND(I270*H270,2)</f>
        <v>0</v>
      </c>
      <c r="BL270" s="16" t="s">
        <v>165</v>
      </c>
      <c r="BM270" s="238" t="s">
        <v>2498</v>
      </c>
    </row>
    <row r="271" s="2" customFormat="1">
      <c r="A271" s="37"/>
      <c r="B271" s="38"/>
      <c r="C271" s="39"/>
      <c r="D271" s="240" t="s">
        <v>167</v>
      </c>
      <c r="E271" s="39"/>
      <c r="F271" s="241" t="s">
        <v>1444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167</v>
      </c>
      <c r="AU271" s="16" t="s">
        <v>85</v>
      </c>
    </row>
    <row r="272" s="2" customFormat="1">
      <c r="A272" s="37"/>
      <c r="B272" s="38"/>
      <c r="C272" s="39"/>
      <c r="D272" s="240" t="s">
        <v>239</v>
      </c>
      <c r="E272" s="39"/>
      <c r="F272" s="256" t="s">
        <v>2499</v>
      </c>
      <c r="G272" s="39"/>
      <c r="H272" s="39"/>
      <c r="I272" s="242"/>
      <c r="J272" s="39"/>
      <c r="K272" s="39"/>
      <c r="L272" s="43"/>
      <c r="M272" s="243"/>
      <c r="N272" s="244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239</v>
      </c>
      <c r="AU272" s="16" t="s">
        <v>85</v>
      </c>
    </row>
    <row r="273" s="2" customFormat="1" ht="37.8" customHeight="1">
      <c r="A273" s="37"/>
      <c r="B273" s="38"/>
      <c r="C273" s="226" t="s">
        <v>491</v>
      </c>
      <c r="D273" s="226" t="s">
        <v>161</v>
      </c>
      <c r="E273" s="227" t="s">
        <v>1455</v>
      </c>
      <c r="F273" s="228" t="s">
        <v>1456</v>
      </c>
      <c r="G273" s="229" t="s">
        <v>164</v>
      </c>
      <c r="H273" s="230">
        <v>0.432</v>
      </c>
      <c r="I273" s="231"/>
      <c r="J273" s="232">
        <f>ROUND(I273*H273,2)</f>
        <v>0</v>
      </c>
      <c r="K273" s="233"/>
      <c r="L273" s="43"/>
      <c r="M273" s="234" t="s">
        <v>1</v>
      </c>
      <c r="N273" s="235" t="s">
        <v>41</v>
      </c>
      <c r="O273" s="90"/>
      <c r="P273" s="236">
        <f>O273*H273</f>
        <v>0</v>
      </c>
      <c r="Q273" s="236">
        <v>0</v>
      </c>
      <c r="R273" s="236">
        <f>Q273*H273</f>
        <v>0</v>
      </c>
      <c r="S273" s="236">
        <v>2.2000000000000002</v>
      </c>
      <c r="T273" s="237">
        <f>S273*H273</f>
        <v>0.95040000000000002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165</v>
      </c>
      <c r="AT273" s="238" t="s">
        <v>161</v>
      </c>
      <c r="AU273" s="238" t="s">
        <v>85</v>
      </c>
      <c r="AY273" s="16" t="s">
        <v>158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83</v>
      </c>
      <c r="BK273" s="239">
        <f>ROUND(I273*H273,2)</f>
        <v>0</v>
      </c>
      <c r="BL273" s="16" t="s">
        <v>165</v>
      </c>
      <c r="BM273" s="238" t="s">
        <v>2500</v>
      </c>
    </row>
    <row r="274" s="2" customFormat="1">
      <c r="A274" s="37"/>
      <c r="B274" s="38"/>
      <c r="C274" s="39"/>
      <c r="D274" s="240" t="s">
        <v>167</v>
      </c>
      <c r="E274" s="39"/>
      <c r="F274" s="241" t="s">
        <v>1458</v>
      </c>
      <c r="G274" s="39"/>
      <c r="H274" s="39"/>
      <c r="I274" s="242"/>
      <c r="J274" s="39"/>
      <c r="K274" s="39"/>
      <c r="L274" s="43"/>
      <c r="M274" s="243"/>
      <c r="N274" s="24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167</v>
      </c>
      <c r="AU274" s="16" t="s">
        <v>85</v>
      </c>
    </row>
    <row r="275" s="13" customFormat="1">
      <c r="A275" s="13"/>
      <c r="B275" s="245"/>
      <c r="C275" s="246"/>
      <c r="D275" s="240" t="s">
        <v>169</v>
      </c>
      <c r="E275" s="247" t="s">
        <v>1</v>
      </c>
      <c r="F275" s="248" t="s">
        <v>2501</v>
      </c>
      <c r="G275" s="246"/>
      <c r="H275" s="249">
        <v>0.432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5" t="s">
        <v>169</v>
      </c>
      <c r="AU275" s="255" t="s">
        <v>85</v>
      </c>
      <c r="AV275" s="13" t="s">
        <v>85</v>
      </c>
      <c r="AW275" s="13" t="s">
        <v>32</v>
      </c>
      <c r="AX275" s="13" t="s">
        <v>83</v>
      </c>
      <c r="AY275" s="255" t="s">
        <v>158</v>
      </c>
    </row>
    <row r="276" s="2" customFormat="1" ht="49.05" customHeight="1">
      <c r="A276" s="37"/>
      <c r="B276" s="38"/>
      <c r="C276" s="226" t="s">
        <v>496</v>
      </c>
      <c r="D276" s="226" t="s">
        <v>161</v>
      </c>
      <c r="E276" s="227" t="s">
        <v>2502</v>
      </c>
      <c r="F276" s="228" t="s">
        <v>2503</v>
      </c>
      <c r="G276" s="229" t="s">
        <v>302</v>
      </c>
      <c r="H276" s="230">
        <v>1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</v>
      </c>
      <c r="R276" s="236">
        <f>Q276*H276</f>
        <v>0</v>
      </c>
      <c r="S276" s="236">
        <v>0.02</v>
      </c>
      <c r="T276" s="237">
        <f>S276*H276</f>
        <v>0.02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165</v>
      </c>
      <c r="AT276" s="238" t="s">
        <v>161</v>
      </c>
      <c r="AU276" s="238" t="s">
        <v>85</v>
      </c>
      <c r="AY276" s="16" t="s">
        <v>158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83</v>
      </c>
      <c r="BK276" s="239">
        <f>ROUND(I276*H276,2)</f>
        <v>0</v>
      </c>
      <c r="BL276" s="16" t="s">
        <v>165</v>
      </c>
      <c r="BM276" s="238" t="s">
        <v>2504</v>
      </c>
    </row>
    <row r="277" s="2" customFormat="1">
      <c r="A277" s="37"/>
      <c r="B277" s="38"/>
      <c r="C277" s="39"/>
      <c r="D277" s="240" t="s">
        <v>167</v>
      </c>
      <c r="E277" s="39"/>
      <c r="F277" s="241" t="s">
        <v>2503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167</v>
      </c>
      <c r="AU277" s="16" t="s">
        <v>85</v>
      </c>
    </row>
    <row r="278" s="2" customFormat="1" ht="24.15" customHeight="1">
      <c r="A278" s="37"/>
      <c r="B278" s="38"/>
      <c r="C278" s="226" t="s">
        <v>501</v>
      </c>
      <c r="D278" s="226" t="s">
        <v>161</v>
      </c>
      <c r="E278" s="227" t="s">
        <v>1471</v>
      </c>
      <c r="F278" s="228" t="s">
        <v>1472</v>
      </c>
      <c r="G278" s="229" t="s">
        <v>362</v>
      </c>
      <c r="H278" s="230">
        <v>2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41</v>
      </c>
      <c r="O278" s="90"/>
      <c r="P278" s="236">
        <f>O278*H278</f>
        <v>0</v>
      </c>
      <c r="Q278" s="236">
        <v>0</v>
      </c>
      <c r="R278" s="236">
        <f>Q278*H278</f>
        <v>0</v>
      </c>
      <c r="S278" s="236">
        <v>0.0080000000000000002</v>
      </c>
      <c r="T278" s="237">
        <f>S278*H278</f>
        <v>0.016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165</v>
      </c>
      <c r="AT278" s="238" t="s">
        <v>161</v>
      </c>
      <c r="AU278" s="238" t="s">
        <v>85</v>
      </c>
      <c r="AY278" s="16" t="s">
        <v>158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83</v>
      </c>
      <c r="BK278" s="239">
        <f>ROUND(I278*H278,2)</f>
        <v>0</v>
      </c>
      <c r="BL278" s="16" t="s">
        <v>165</v>
      </c>
      <c r="BM278" s="238" t="s">
        <v>2505</v>
      </c>
    </row>
    <row r="279" s="2" customFormat="1">
      <c r="A279" s="37"/>
      <c r="B279" s="38"/>
      <c r="C279" s="39"/>
      <c r="D279" s="240" t="s">
        <v>167</v>
      </c>
      <c r="E279" s="39"/>
      <c r="F279" s="241" t="s">
        <v>1474</v>
      </c>
      <c r="G279" s="39"/>
      <c r="H279" s="39"/>
      <c r="I279" s="242"/>
      <c r="J279" s="39"/>
      <c r="K279" s="39"/>
      <c r="L279" s="43"/>
      <c r="M279" s="243"/>
      <c r="N279" s="24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167</v>
      </c>
      <c r="AU279" s="16" t="s">
        <v>85</v>
      </c>
    </row>
    <row r="280" s="2" customFormat="1" ht="24.15" customHeight="1">
      <c r="A280" s="37"/>
      <c r="B280" s="38"/>
      <c r="C280" s="226" t="s">
        <v>506</v>
      </c>
      <c r="D280" s="226" t="s">
        <v>161</v>
      </c>
      <c r="E280" s="227" t="s">
        <v>2506</v>
      </c>
      <c r="F280" s="228" t="s">
        <v>2507</v>
      </c>
      <c r="G280" s="229" t="s">
        <v>235</v>
      </c>
      <c r="H280" s="230">
        <v>0.64000000000000001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</v>
      </c>
      <c r="R280" s="236">
        <f>Q280*H280</f>
        <v>0</v>
      </c>
      <c r="S280" s="236">
        <v>0.113</v>
      </c>
      <c r="T280" s="237">
        <f>S280*H280</f>
        <v>0.072320000000000009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236</v>
      </c>
      <c r="AT280" s="238" t="s">
        <v>161</v>
      </c>
      <c r="AU280" s="238" t="s">
        <v>85</v>
      </c>
      <c r="AY280" s="16" t="s">
        <v>158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83</v>
      </c>
      <c r="BK280" s="239">
        <f>ROUND(I280*H280,2)</f>
        <v>0</v>
      </c>
      <c r="BL280" s="16" t="s">
        <v>236</v>
      </c>
      <c r="BM280" s="238" t="s">
        <v>2508</v>
      </c>
    </row>
    <row r="281" s="2" customFormat="1">
      <c r="A281" s="37"/>
      <c r="B281" s="38"/>
      <c r="C281" s="39"/>
      <c r="D281" s="240" t="s">
        <v>167</v>
      </c>
      <c r="E281" s="39"/>
      <c r="F281" s="241" t="s">
        <v>2509</v>
      </c>
      <c r="G281" s="39"/>
      <c r="H281" s="39"/>
      <c r="I281" s="242"/>
      <c r="J281" s="39"/>
      <c r="K281" s="39"/>
      <c r="L281" s="43"/>
      <c r="M281" s="243"/>
      <c r="N281" s="24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167</v>
      </c>
      <c r="AU281" s="16" t="s">
        <v>85</v>
      </c>
    </row>
    <row r="282" s="2" customFormat="1">
      <c r="A282" s="37"/>
      <c r="B282" s="38"/>
      <c r="C282" s="39"/>
      <c r="D282" s="240" t="s">
        <v>239</v>
      </c>
      <c r="E282" s="39"/>
      <c r="F282" s="256" t="s">
        <v>2510</v>
      </c>
      <c r="G282" s="39"/>
      <c r="H282" s="39"/>
      <c r="I282" s="242"/>
      <c r="J282" s="39"/>
      <c r="K282" s="39"/>
      <c r="L282" s="43"/>
      <c r="M282" s="243"/>
      <c r="N282" s="24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239</v>
      </c>
      <c r="AU282" s="16" t="s">
        <v>85</v>
      </c>
    </row>
    <row r="283" s="13" customFormat="1">
      <c r="A283" s="13"/>
      <c r="B283" s="245"/>
      <c r="C283" s="246"/>
      <c r="D283" s="240" t="s">
        <v>169</v>
      </c>
      <c r="E283" s="247" t="s">
        <v>1</v>
      </c>
      <c r="F283" s="248" t="s">
        <v>2511</v>
      </c>
      <c r="G283" s="246"/>
      <c r="H283" s="249">
        <v>0.64000000000000001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5" t="s">
        <v>169</v>
      </c>
      <c r="AU283" s="255" t="s">
        <v>85</v>
      </c>
      <c r="AV283" s="13" t="s">
        <v>85</v>
      </c>
      <c r="AW283" s="13" t="s">
        <v>32</v>
      </c>
      <c r="AX283" s="13" t="s">
        <v>83</v>
      </c>
      <c r="AY283" s="255" t="s">
        <v>158</v>
      </c>
    </row>
    <row r="284" s="2" customFormat="1" ht="24.15" customHeight="1">
      <c r="A284" s="37"/>
      <c r="B284" s="38"/>
      <c r="C284" s="226" t="s">
        <v>510</v>
      </c>
      <c r="D284" s="226" t="s">
        <v>161</v>
      </c>
      <c r="E284" s="227" t="s">
        <v>2512</v>
      </c>
      <c r="F284" s="228" t="s">
        <v>2513</v>
      </c>
      <c r="G284" s="229" t="s">
        <v>362</v>
      </c>
      <c r="H284" s="230">
        <v>1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</v>
      </c>
      <c r="R284" s="236">
        <f>Q284*H284</f>
        <v>0</v>
      </c>
      <c r="S284" s="236">
        <v>0.032000000000000001</v>
      </c>
      <c r="T284" s="237">
        <f>S284*H284</f>
        <v>0.032000000000000001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165</v>
      </c>
      <c r="AT284" s="238" t="s">
        <v>161</v>
      </c>
      <c r="AU284" s="238" t="s">
        <v>85</v>
      </c>
      <c r="AY284" s="16" t="s">
        <v>158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83</v>
      </c>
      <c r="BK284" s="239">
        <f>ROUND(I284*H284,2)</f>
        <v>0</v>
      </c>
      <c r="BL284" s="16" t="s">
        <v>165</v>
      </c>
      <c r="BM284" s="238" t="s">
        <v>2514</v>
      </c>
    </row>
    <row r="285" s="2" customFormat="1">
      <c r="A285" s="37"/>
      <c r="B285" s="38"/>
      <c r="C285" s="39"/>
      <c r="D285" s="240" t="s">
        <v>167</v>
      </c>
      <c r="E285" s="39"/>
      <c r="F285" s="241" t="s">
        <v>2515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167</v>
      </c>
      <c r="AU285" s="16" t="s">
        <v>85</v>
      </c>
    </row>
    <row r="286" s="2" customFormat="1">
      <c r="A286" s="37"/>
      <c r="B286" s="38"/>
      <c r="C286" s="39"/>
      <c r="D286" s="240" t="s">
        <v>239</v>
      </c>
      <c r="E286" s="39"/>
      <c r="F286" s="256" t="s">
        <v>2516</v>
      </c>
      <c r="G286" s="39"/>
      <c r="H286" s="39"/>
      <c r="I286" s="242"/>
      <c r="J286" s="39"/>
      <c r="K286" s="39"/>
      <c r="L286" s="43"/>
      <c r="M286" s="243"/>
      <c r="N286" s="24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239</v>
      </c>
      <c r="AU286" s="16" t="s">
        <v>85</v>
      </c>
    </row>
    <row r="287" s="2" customFormat="1" ht="24.15" customHeight="1">
      <c r="A287" s="37"/>
      <c r="B287" s="38"/>
      <c r="C287" s="226" t="s">
        <v>514</v>
      </c>
      <c r="D287" s="226" t="s">
        <v>161</v>
      </c>
      <c r="E287" s="227" t="s">
        <v>2517</v>
      </c>
      <c r="F287" s="228" t="s">
        <v>2518</v>
      </c>
      <c r="G287" s="229" t="s">
        <v>164</v>
      </c>
      <c r="H287" s="230">
        <v>0.123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41</v>
      </c>
      <c r="O287" s="90"/>
      <c r="P287" s="236">
        <f>O287*H287</f>
        <v>0</v>
      </c>
      <c r="Q287" s="236">
        <v>0</v>
      </c>
      <c r="R287" s="236">
        <f>Q287*H287</f>
        <v>0</v>
      </c>
      <c r="S287" s="236">
        <v>1.8</v>
      </c>
      <c r="T287" s="237">
        <f>S287*H287</f>
        <v>0.22140000000000001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165</v>
      </c>
      <c r="AT287" s="238" t="s">
        <v>161</v>
      </c>
      <c r="AU287" s="238" t="s">
        <v>85</v>
      </c>
      <c r="AY287" s="16" t="s">
        <v>158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83</v>
      </c>
      <c r="BK287" s="239">
        <f>ROUND(I287*H287,2)</f>
        <v>0</v>
      </c>
      <c r="BL287" s="16" t="s">
        <v>165</v>
      </c>
      <c r="BM287" s="238" t="s">
        <v>2519</v>
      </c>
    </row>
    <row r="288" s="2" customFormat="1">
      <c r="A288" s="37"/>
      <c r="B288" s="38"/>
      <c r="C288" s="39"/>
      <c r="D288" s="240" t="s">
        <v>167</v>
      </c>
      <c r="E288" s="39"/>
      <c r="F288" s="241" t="s">
        <v>2520</v>
      </c>
      <c r="G288" s="39"/>
      <c r="H288" s="39"/>
      <c r="I288" s="242"/>
      <c r="J288" s="39"/>
      <c r="K288" s="39"/>
      <c r="L288" s="43"/>
      <c r="M288" s="243"/>
      <c r="N288" s="24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167</v>
      </c>
      <c r="AU288" s="16" t="s">
        <v>85</v>
      </c>
    </row>
    <row r="289" s="2" customFormat="1">
      <c r="A289" s="37"/>
      <c r="B289" s="38"/>
      <c r="C289" s="39"/>
      <c r="D289" s="240" t="s">
        <v>239</v>
      </c>
      <c r="E289" s="39"/>
      <c r="F289" s="256" t="s">
        <v>2521</v>
      </c>
      <c r="G289" s="39"/>
      <c r="H289" s="39"/>
      <c r="I289" s="242"/>
      <c r="J289" s="39"/>
      <c r="K289" s="39"/>
      <c r="L289" s="43"/>
      <c r="M289" s="243"/>
      <c r="N289" s="24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239</v>
      </c>
      <c r="AU289" s="16" t="s">
        <v>85</v>
      </c>
    </row>
    <row r="290" s="13" customFormat="1">
      <c r="A290" s="13"/>
      <c r="B290" s="245"/>
      <c r="C290" s="246"/>
      <c r="D290" s="240" t="s">
        <v>169</v>
      </c>
      <c r="E290" s="247" t="s">
        <v>1</v>
      </c>
      <c r="F290" s="248" t="s">
        <v>2522</v>
      </c>
      <c r="G290" s="246"/>
      <c r="H290" s="249">
        <v>0.123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5" t="s">
        <v>169</v>
      </c>
      <c r="AU290" s="255" t="s">
        <v>85</v>
      </c>
      <c r="AV290" s="13" t="s">
        <v>85</v>
      </c>
      <c r="AW290" s="13" t="s">
        <v>32</v>
      </c>
      <c r="AX290" s="13" t="s">
        <v>83</v>
      </c>
      <c r="AY290" s="255" t="s">
        <v>158</v>
      </c>
    </row>
    <row r="291" s="2" customFormat="1" ht="24.15" customHeight="1">
      <c r="A291" s="37"/>
      <c r="B291" s="38"/>
      <c r="C291" s="226" t="s">
        <v>519</v>
      </c>
      <c r="D291" s="226" t="s">
        <v>161</v>
      </c>
      <c r="E291" s="227" t="s">
        <v>2523</v>
      </c>
      <c r="F291" s="228" t="s">
        <v>2524</v>
      </c>
      <c r="G291" s="229" t="s">
        <v>276</v>
      </c>
      <c r="H291" s="230">
        <v>5.7999999999999998</v>
      </c>
      <c r="I291" s="231"/>
      <c r="J291" s="232">
        <f>ROUND(I291*H291,2)</f>
        <v>0</v>
      </c>
      <c r="K291" s="233"/>
      <c r="L291" s="43"/>
      <c r="M291" s="234" t="s">
        <v>1</v>
      </c>
      <c r="N291" s="235" t="s">
        <v>41</v>
      </c>
      <c r="O291" s="90"/>
      <c r="P291" s="236">
        <f>O291*H291</f>
        <v>0</v>
      </c>
      <c r="Q291" s="236">
        <v>0</v>
      </c>
      <c r="R291" s="236">
        <f>Q291*H291</f>
        <v>0</v>
      </c>
      <c r="S291" s="236">
        <v>0.0070000000000000001</v>
      </c>
      <c r="T291" s="237">
        <f>S291*H291</f>
        <v>0.040599999999999997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165</v>
      </c>
      <c r="AT291" s="238" t="s">
        <v>161</v>
      </c>
      <c r="AU291" s="238" t="s">
        <v>85</v>
      </c>
      <c r="AY291" s="16" t="s">
        <v>158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83</v>
      </c>
      <c r="BK291" s="239">
        <f>ROUND(I291*H291,2)</f>
        <v>0</v>
      </c>
      <c r="BL291" s="16" t="s">
        <v>165</v>
      </c>
      <c r="BM291" s="238" t="s">
        <v>2525</v>
      </c>
    </row>
    <row r="292" s="2" customFormat="1">
      <c r="A292" s="37"/>
      <c r="B292" s="38"/>
      <c r="C292" s="39"/>
      <c r="D292" s="240" t="s">
        <v>167</v>
      </c>
      <c r="E292" s="39"/>
      <c r="F292" s="241" t="s">
        <v>2526</v>
      </c>
      <c r="G292" s="39"/>
      <c r="H292" s="39"/>
      <c r="I292" s="242"/>
      <c r="J292" s="39"/>
      <c r="K292" s="39"/>
      <c r="L292" s="43"/>
      <c r="M292" s="243"/>
      <c r="N292" s="24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167</v>
      </c>
      <c r="AU292" s="16" t="s">
        <v>85</v>
      </c>
    </row>
    <row r="293" s="13" customFormat="1">
      <c r="A293" s="13"/>
      <c r="B293" s="245"/>
      <c r="C293" s="246"/>
      <c r="D293" s="240" t="s">
        <v>169</v>
      </c>
      <c r="E293" s="247" t="s">
        <v>1</v>
      </c>
      <c r="F293" s="248" t="s">
        <v>2527</v>
      </c>
      <c r="G293" s="246"/>
      <c r="H293" s="249">
        <v>5.7999999999999998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5" t="s">
        <v>169</v>
      </c>
      <c r="AU293" s="255" t="s">
        <v>85</v>
      </c>
      <c r="AV293" s="13" t="s">
        <v>85</v>
      </c>
      <c r="AW293" s="13" t="s">
        <v>32</v>
      </c>
      <c r="AX293" s="13" t="s">
        <v>83</v>
      </c>
      <c r="AY293" s="255" t="s">
        <v>158</v>
      </c>
    </row>
    <row r="294" s="2" customFormat="1" ht="24.15" customHeight="1">
      <c r="A294" s="37"/>
      <c r="B294" s="38"/>
      <c r="C294" s="226" t="s">
        <v>524</v>
      </c>
      <c r="D294" s="226" t="s">
        <v>161</v>
      </c>
      <c r="E294" s="227" t="s">
        <v>1475</v>
      </c>
      <c r="F294" s="228" t="s">
        <v>1476</v>
      </c>
      <c r="G294" s="229" t="s">
        <v>276</v>
      </c>
      <c r="H294" s="230">
        <v>5</v>
      </c>
      <c r="I294" s="231"/>
      <c r="J294" s="232">
        <f>ROUND(I294*H294,2)</f>
        <v>0</v>
      </c>
      <c r="K294" s="233"/>
      <c r="L294" s="43"/>
      <c r="M294" s="234" t="s">
        <v>1</v>
      </c>
      <c r="N294" s="235" t="s">
        <v>41</v>
      </c>
      <c r="O294" s="90"/>
      <c r="P294" s="236">
        <f>O294*H294</f>
        <v>0</v>
      </c>
      <c r="Q294" s="236">
        <v>0</v>
      </c>
      <c r="R294" s="236">
        <f>Q294*H294</f>
        <v>0</v>
      </c>
      <c r="S294" s="236">
        <v>0.0040000000000000001</v>
      </c>
      <c r="T294" s="237">
        <f>S294*H294</f>
        <v>0.02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165</v>
      </c>
      <c r="AT294" s="238" t="s">
        <v>161</v>
      </c>
      <c r="AU294" s="238" t="s">
        <v>85</v>
      </c>
      <c r="AY294" s="16" t="s">
        <v>158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83</v>
      </c>
      <c r="BK294" s="239">
        <f>ROUND(I294*H294,2)</f>
        <v>0</v>
      </c>
      <c r="BL294" s="16" t="s">
        <v>165</v>
      </c>
      <c r="BM294" s="238" t="s">
        <v>2528</v>
      </c>
    </row>
    <row r="295" s="2" customFormat="1">
      <c r="A295" s="37"/>
      <c r="B295" s="38"/>
      <c r="C295" s="39"/>
      <c r="D295" s="240" t="s">
        <v>167</v>
      </c>
      <c r="E295" s="39"/>
      <c r="F295" s="241" t="s">
        <v>1478</v>
      </c>
      <c r="G295" s="39"/>
      <c r="H295" s="39"/>
      <c r="I295" s="242"/>
      <c r="J295" s="39"/>
      <c r="K295" s="39"/>
      <c r="L295" s="43"/>
      <c r="M295" s="243"/>
      <c r="N295" s="244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167</v>
      </c>
      <c r="AU295" s="16" t="s">
        <v>85</v>
      </c>
    </row>
    <row r="296" s="2" customFormat="1" ht="24.15" customHeight="1">
      <c r="A296" s="37"/>
      <c r="B296" s="38"/>
      <c r="C296" s="226" t="s">
        <v>529</v>
      </c>
      <c r="D296" s="226" t="s">
        <v>161</v>
      </c>
      <c r="E296" s="227" t="s">
        <v>1479</v>
      </c>
      <c r="F296" s="228" t="s">
        <v>1480</v>
      </c>
      <c r="G296" s="229" t="s">
        <v>276</v>
      </c>
      <c r="H296" s="230">
        <v>6</v>
      </c>
      <c r="I296" s="231"/>
      <c r="J296" s="232">
        <f>ROUND(I296*H296,2)</f>
        <v>0</v>
      </c>
      <c r="K296" s="233"/>
      <c r="L296" s="43"/>
      <c r="M296" s="234" t="s">
        <v>1</v>
      </c>
      <c r="N296" s="235" t="s">
        <v>41</v>
      </c>
      <c r="O296" s="90"/>
      <c r="P296" s="236">
        <f>O296*H296</f>
        <v>0</v>
      </c>
      <c r="Q296" s="236">
        <v>0</v>
      </c>
      <c r="R296" s="236">
        <f>Q296*H296</f>
        <v>0</v>
      </c>
      <c r="S296" s="236">
        <v>0.002</v>
      </c>
      <c r="T296" s="237">
        <f>S296*H296</f>
        <v>0.012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165</v>
      </c>
      <c r="AT296" s="238" t="s">
        <v>161</v>
      </c>
      <c r="AU296" s="238" t="s">
        <v>85</v>
      </c>
      <c r="AY296" s="16" t="s">
        <v>158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83</v>
      </c>
      <c r="BK296" s="239">
        <f>ROUND(I296*H296,2)</f>
        <v>0</v>
      </c>
      <c r="BL296" s="16" t="s">
        <v>165</v>
      </c>
      <c r="BM296" s="238" t="s">
        <v>2529</v>
      </c>
    </row>
    <row r="297" s="2" customFormat="1">
      <c r="A297" s="37"/>
      <c r="B297" s="38"/>
      <c r="C297" s="39"/>
      <c r="D297" s="240" t="s">
        <v>167</v>
      </c>
      <c r="E297" s="39"/>
      <c r="F297" s="241" t="s">
        <v>1482</v>
      </c>
      <c r="G297" s="39"/>
      <c r="H297" s="39"/>
      <c r="I297" s="242"/>
      <c r="J297" s="39"/>
      <c r="K297" s="39"/>
      <c r="L297" s="43"/>
      <c r="M297" s="243"/>
      <c r="N297" s="24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167</v>
      </c>
      <c r="AU297" s="16" t="s">
        <v>85</v>
      </c>
    </row>
    <row r="298" s="2" customFormat="1" ht="24.15" customHeight="1">
      <c r="A298" s="37"/>
      <c r="B298" s="38"/>
      <c r="C298" s="226" t="s">
        <v>534</v>
      </c>
      <c r="D298" s="226" t="s">
        <v>161</v>
      </c>
      <c r="E298" s="227" t="s">
        <v>2530</v>
      </c>
      <c r="F298" s="228" t="s">
        <v>2531</v>
      </c>
      <c r="G298" s="229" t="s">
        <v>276</v>
      </c>
      <c r="H298" s="230">
        <v>0.20000000000000001</v>
      </c>
      <c r="I298" s="231"/>
      <c r="J298" s="232">
        <f>ROUND(I298*H298,2)</f>
        <v>0</v>
      </c>
      <c r="K298" s="233"/>
      <c r="L298" s="43"/>
      <c r="M298" s="234" t="s">
        <v>1</v>
      </c>
      <c r="N298" s="235" t="s">
        <v>41</v>
      </c>
      <c r="O298" s="90"/>
      <c r="P298" s="236">
        <f>O298*H298</f>
        <v>0</v>
      </c>
      <c r="Q298" s="236">
        <v>0.00108</v>
      </c>
      <c r="R298" s="236">
        <f>Q298*H298</f>
        <v>0.00021600000000000002</v>
      </c>
      <c r="S298" s="236">
        <v>0.0085000000000000006</v>
      </c>
      <c r="T298" s="237">
        <f>S298*H298</f>
        <v>0.0017000000000000001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165</v>
      </c>
      <c r="AT298" s="238" t="s">
        <v>161</v>
      </c>
      <c r="AU298" s="238" t="s">
        <v>85</v>
      </c>
      <c r="AY298" s="16" t="s">
        <v>158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83</v>
      </c>
      <c r="BK298" s="239">
        <f>ROUND(I298*H298,2)</f>
        <v>0</v>
      </c>
      <c r="BL298" s="16" t="s">
        <v>165</v>
      </c>
      <c r="BM298" s="238" t="s">
        <v>2532</v>
      </c>
    </row>
    <row r="299" s="2" customFormat="1">
      <c r="A299" s="37"/>
      <c r="B299" s="38"/>
      <c r="C299" s="39"/>
      <c r="D299" s="240" t="s">
        <v>167</v>
      </c>
      <c r="E299" s="39"/>
      <c r="F299" s="241" t="s">
        <v>2533</v>
      </c>
      <c r="G299" s="39"/>
      <c r="H299" s="39"/>
      <c r="I299" s="242"/>
      <c r="J299" s="39"/>
      <c r="K299" s="39"/>
      <c r="L299" s="43"/>
      <c r="M299" s="243"/>
      <c r="N299" s="244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167</v>
      </c>
      <c r="AU299" s="16" t="s">
        <v>85</v>
      </c>
    </row>
    <row r="300" s="2" customFormat="1" ht="24.15" customHeight="1">
      <c r="A300" s="37"/>
      <c r="B300" s="38"/>
      <c r="C300" s="226" t="s">
        <v>540</v>
      </c>
      <c r="D300" s="226" t="s">
        <v>161</v>
      </c>
      <c r="E300" s="227" t="s">
        <v>2534</v>
      </c>
      <c r="F300" s="228" t="s">
        <v>2535</v>
      </c>
      <c r="G300" s="229" t="s">
        <v>276</v>
      </c>
      <c r="H300" s="230">
        <v>0.40000000000000002</v>
      </c>
      <c r="I300" s="231"/>
      <c r="J300" s="232">
        <f>ROUND(I300*H300,2)</f>
        <v>0</v>
      </c>
      <c r="K300" s="233"/>
      <c r="L300" s="43"/>
      <c r="M300" s="234" t="s">
        <v>1</v>
      </c>
      <c r="N300" s="235" t="s">
        <v>41</v>
      </c>
      <c r="O300" s="90"/>
      <c r="P300" s="236">
        <f>O300*H300</f>
        <v>0</v>
      </c>
      <c r="Q300" s="236">
        <v>0.00132</v>
      </c>
      <c r="R300" s="236">
        <f>Q300*H300</f>
        <v>0.00052800000000000004</v>
      </c>
      <c r="S300" s="236">
        <v>0.025000000000000001</v>
      </c>
      <c r="T300" s="237">
        <f>S300*H300</f>
        <v>0.010000000000000002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165</v>
      </c>
      <c r="AT300" s="238" t="s">
        <v>161</v>
      </c>
      <c r="AU300" s="238" t="s">
        <v>85</v>
      </c>
      <c r="AY300" s="16" t="s">
        <v>158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83</v>
      </c>
      <c r="BK300" s="239">
        <f>ROUND(I300*H300,2)</f>
        <v>0</v>
      </c>
      <c r="BL300" s="16" t="s">
        <v>165</v>
      </c>
      <c r="BM300" s="238" t="s">
        <v>2536</v>
      </c>
    </row>
    <row r="301" s="2" customFormat="1">
      <c r="A301" s="37"/>
      <c r="B301" s="38"/>
      <c r="C301" s="39"/>
      <c r="D301" s="240" t="s">
        <v>167</v>
      </c>
      <c r="E301" s="39"/>
      <c r="F301" s="241" t="s">
        <v>2537</v>
      </c>
      <c r="G301" s="39"/>
      <c r="H301" s="39"/>
      <c r="I301" s="242"/>
      <c r="J301" s="39"/>
      <c r="K301" s="39"/>
      <c r="L301" s="43"/>
      <c r="M301" s="243"/>
      <c r="N301" s="244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167</v>
      </c>
      <c r="AU301" s="16" t="s">
        <v>85</v>
      </c>
    </row>
    <row r="302" s="2" customFormat="1">
      <c r="A302" s="37"/>
      <c r="B302" s="38"/>
      <c r="C302" s="39"/>
      <c r="D302" s="240" t="s">
        <v>239</v>
      </c>
      <c r="E302" s="39"/>
      <c r="F302" s="256" t="s">
        <v>2538</v>
      </c>
      <c r="G302" s="39"/>
      <c r="H302" s="39"/>
      <c r="I302" s="242"/>
      <c r="J302" s="39"/>
      <c r="K302" s="39"/>
      <c r="L302" s="43"/>
      <c r="M302" s="243"/>
      <c r="N302" s="24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239</v>
      </c>
      <c r="AU302" s="16" t="s">
        <v>85</v>
      </c>
    </row>
    <row r="303" s="2" customFormat="1" ht="24.15" customHeight="1">
      <c r="A303" s="37"/>
      <c r="B303" s="38"/>
      <c r="C303" s="226" t="s">
        <v>544</v>
      </c>
      <c r="D303" s="226" t="s">
        <v>161</v>
      </c>
      <c r="E303" s="227" t="s">
        <v>2539</v>
      </c>
      <c r="F303" s="228" t="s">
        <v>2540</v>
      </c>
      <c r="G303" s="229" t="s">
        <v>276</v>
      </c>
      <c r="H303" s="230">
        <v>0.40000000000000002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0.00316</v>
      </c>
      <c r="R303" s="236">
        <f>Q303*H303</f>
        <v>0.0012640000000000002</v>
      </c>
      <c r="S303" s="236">
        <v>0.069000000000000006</v>
      </c>
      <c r="T303" s="237">
        <f>S303*H303</f>
        <v>0.027600000000000003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165</v>
      </c>
      <c r="AT303" s="238" t="s">
        <v>161</v>
      </c>
      <c r="AU303" s="238" t="s">
        <v>85</v>
      </c>
      <c r="AY303" s="16" t="s">
        <v>158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83</v>
      </c>
      <c r="BK303" s="239">
        <f>ROUND(I303*H303,2)</f>
        <v>0</v>
      </c>
      <c r="BL303" s="16" t="s">
        <v>165</v>
      </c>
      <c r="BM303" s="238" t="s">
        <v>2541</v>
      </c>
    </row>
    <row r="304" s="2" customFormat="1">
      <c r="A304" s="37"/>
      <c r="B304" s="38"/>
      <c r="C304" s="39"/>
      <c r="D304" s="240" t="s">
        <v>167</v>
      </c>
      <c r="E304" s="39"/>
      <c r="F304" s="241" t="s">
        <v>2542</v>
      </c>
      <c r="G304" s="39"/>
      <c r="H304" s="39"/>
      <c r="I304" s="242"/>
      <c r="J304" s="39"/>
      <c r="K304" s="39"/>
      <c r="L304" s="43"/>
      <c r="M304" s="243"/>
      <c r="N304" s="24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167</v>
      </c>
      <c r="AU304" s="16" t="s">
        <v>85</v>
      </c>
    </row>
    <row r="305" s="2" customFormat="1">
      <c r="A305" s="37"/>
      <c r="B305" s="38"/>
      <c r="C305" s="39"/>
      <c r="D305" s="240" t="s">
        <v>239</v>
      </c>
      <c r="E305" s="39"/>
      <c r="F305" s="256" t="s">
        <v>2538</v>
      </c>
      <c r="G305" s="39"/>
      <c r="H305" s="39"/>
      <c r="I305" s="242"/>
      <c r="J305" s="39"/>
      <c r="K305" s="39"/>
      <c r="L305" s="43"/>
      <c r="M305" s="243"/>
      <c r="N305" s="244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239</v>
      </c>
      <c r="AU305" s="16" t="s">
        <v>85</v>
      </c>
    </row>
    <row r="306" s="13" customFormat="1">
      <c r="A306" s="13"/>
      <c r="B306" s="245"/>
      <c r="C306" s="246"/>
      <c r="D306" s="240" t="s">
        <v>169</v>
      </c>
      <c r="E306" s="247" t="s">
        <v>1</v>
      </c>
      <c r="F306" s="248" t="s">
        <v>2543</v>
      </c>
      <c r="G306" s="246"/>
      <c r="H306" s="249">
        <v>0.40000000000000002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5" t="s">
        <v>169</v>
      </c>
      <c r="AU306" s="255" t="s">
        <v>85</v>
      </c>
      <c r="AV306" s="13" t="s">
        <v>85</v>
      </c>
      <c r="AW306" s="13" t="s">
        <v>32</v>
      </c>
      <c r="AX306" s="13" t="s">
        <v>83</v>
      </c>
      <c r="AY306" s="255" t="s">
        <v>158</v>
      </c>
    </row>
    <row r="307" s="12" customFormat="1" ht="22.8" customHeight="1">
      <c r="A307" s="12"/>
      <c r="B307" s="210"/>
      <c r="C307" s="211"/>
      <c r="D307" s="212" t="s">
        <v>75</v>
      </c>
      <c r="E307" s="224" t="s">
        <v>187</v>
      </c>
      <c r="F307" s="224" t="s">
        <v>188</v>
      </c>
      <c r="G307" s="211"/>
      <c r="H307" s="211"/>
      <c r="I307" s="214"/>
      <c r="J307" s="225">
        <f>BK307</f>
        <v>0</v>
      </c>
      <c r="K307" s="211"/>
      <c r="L307" s="216"/>
      <c r="M307" s="217"/>
      <c r="N307" s="218"/>
      <c r="O307" s="218"/>
      <c r="P307" s="219">
        <f>SUM(P308:P320)</f>
        <v>0</v>
      </c>
      <c r="Q307" s="218"/>
      <c r="R307" s="219">
        <f>SUM(R308:R320)</f>
        <v>0</v>
      </c>
      <c r="S307" s="218"/>
      <c r="T307" s="220">
        <f>SUM(T308:T320)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83</v>
      </c>
      <c r="AT307" s="222" t="s">
        <v>75</v>
      </c>
      <c r="AU307" s="222" t="s">
        <v>83</v>
      </c>
      <c r="AY307" s="221" t="s">
        <v>158</v>
      </c>
      <c r="BK307" s="223">
        <f>SUM(BK308:BK320)</f>
        <v>0</v>
      </c>
    </row>
    <row r="308" s="2" customFormat="1" ht="24.15" customHeight="1">
      <c r="A308" s="37"/>
      <c r="B308" s="38"/>
      <c r="C308" s="226" t="s">
        <v>549</v>
      </c>
      <c r="D308" s="226" t="s">
        <v>161</v>
      </c>
      <c r="E308" s="227" t="s">
        <v>190</v>
      </c>
      <c r="F308" s="228" t="s">
        <v>191</v>
      </c>
      <c r="G308" s="229" t="s">
        <v>192</v>
      </c>
      <c r="H308" s="230">
        <v>3.8010000000000002</v>
      </c>
      <c r="I308" s="231"/>
      <c r="J308" s="232">
        <f>ROUND(I308*H308,2)</f>
        <v>0</v>
      </c>
      <c r="K308" s="233"/>
      <c r="L308" s="43"/>
      <c r="M308" s="234" t="s">
        <v>1</v>
      </c>
      <c r="N308" s="235" t="s">
        <v>41</v>
      </c>
      <c r="O308" s="90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165</v>
      </c>
      <c r="AT308" s="238" t="s">
        <v>161</v>
      </c>
      <c r="AU308" s="238" t="s">
        <v>85</v>
      </c>
      <c r="AY308" s="16" t="s">
        <v>158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83</v>
      </c>
      <c r="BK308" s="239">
        <f>ROUND(I308*H308,2)</f>
        <v>0</v>
      </c>
      <c r="BL308" s="16" t="s">
        <v>165</v>
      </c>
      <c r="BM308" s="238" t="s">
        <v>2544</v>
      </c>
    </row>
    <row r="309" s="2" customFormat="1">
      <c r="A309" s="37"/>
      <c r="B309" s="38"/>
      <c r="C309" s="39"/>
      <c r="D309" s="240" t="s">
        <v>167</v>
      </c>
      <c r="E309" s="39"/>
      <c r="F309" s="241" t="s">
        <v>194</v>
      </c>
      <c r="G309" s="39"/>
      <c r="H309" s="39"/>
      <c r="I309" s="242"/>
      <c r="J309" s="39"/>
      <c r="K309" s="39"/>
      <c r="L309" s="43"/>
      <c r="M309" s="243"/>
      <c r="N309" s="24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167</v>
      </c>
      <c r="AU309" s="16" t="s">
        <v>85</v>
      </c>
    </row>
    <row r="310" s="2" customFormat="1" ht="33" customHeight="1">
      <c r="A310" s="37"/>
      <c r="B310" s="38"/>
      <c r="C310" s="226" t="s">
        <v>553</v>
      </c>
      <c r="D310" s="226" t="s">
        <v>161</v>
      </c>
      <c r="E310" s="227" t="s">
        <v>197</v>
      </c>
      <c r="F310" s="228" t="s">
        <v>198</v>
      </c>
      <c r="G310" s="229" t="s">
        <v>192</v>
      </c>
      <c r="H310" s="230">
        <v>3.8010000000000002</v>
      </c>
      <c r="I310" s="231"/>
      <c r="J310" s="232">
        <f>ROUND(I310*H310,2)</f>
        <v>0</v>
      </c>
      <c r="K310" s="233"/>
      <c r="L310" s="43"/>
      <c r="M310" s="234" t="s">
        <v>1</v>
      </c>
      <c r="N310" s="235" t="s">
        <v>41</v>
      </c>
      <c r="O310" s="90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165</v>
      </c>
      <c r="AT310" s="238" t="s">
        <v>161</v>
      </c>
      <c r="AU310" s="238" t="s">
        <v>85</v>
      </c>
      <c r="AY310" s="16" t="s">
        <v>158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83</v>
      </c>
      <c r="BK310" s="239">
        <f>ROUND(I310*H310,2)</f>
        <v>0</v>
      </c>
      <c r="BL310" s="16" t="s">
        <v>165</v>
      </c>
      <c r="BM310" s="238" t="s">
        <v>2545</v>
      </c>
    </row>
    <row r="311" s="2" customFormat="1">
      <c r="A311" s="37"/>
      <c r="B311" s="38"/>
      <c r="C311" s="39"/>
      <c r="D311" s="240" t="s">
        <v>167</v>
      </c>
      <c r="E311" s="39"/>
      <c r="F311" s="241" t="s">
        <v>200</v>
      </c>
      <c r="G311" s="39"/>
      <c r="H311" s="39"/>
      <c r="I311" s="242"/>
      <c r="J311" s="39"/>
      <c r="K311" s="39"/>
      <c r="L311" s="43"/>
      <c r="M311" s="243"/>
      <c r="N311" s="24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167</v>
      </c>
      <c r="AU311" s="16" t="s">
        <v>85</v>
      </c>
    </row>
    <row r="312" s="2" customFormat="1" ht="24.15" customHeight="1">
      <c r="A312" s="37"/>
      <c r="B312" s="38"/>
      <c r="C312" s="226" t="s">
        <v>558</v>
      </c>
      <c r="D312" s="226" t="s">
        <v>161</v>
      </c>
      <c r="E312" s="227" t="s">
        <v>202</v>
      </c>
      <c r="F312" s="228" t="s">
        <v>203</v>
      </c>
      <c r="G312" s="229" t="s">
        <v>192</v>
      </c>
      <c r="H312" s="230">
        <v>3.8010000000000002</v>
      </c>
      <c r="I312" s="231"/>
      <c r="J312" s="232">
        <f>ROUND(I312*H312,2)</f>
        <v>0</v>
      </c>
      <c r="K312" s="233"/>
      <c r="L312" s="43"/>
      <c r="M312" s="234" t="s">
        <v>1</v>
      </c>
      <c r="N312" s="235" t="s">
        <v>41</v>
      </c>
      <c r="O312" s="90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165</v>
      </c>
      <c r="AT312" s="238" t="s">
        <v>161</v>
      </c>
      <c r="AU312" s="238" t="s">
        <v>85</v>
      </c>
      <c r="AY312" s="16" t="s">
        <v>158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83</v>
      </c>
      <c r="BK312" s="239">
        <f>ROUND(I312*H312,2)</f>
        <v>0</v>
      </c>
      <c r="BL312" s="16" t="s">
        <v>165</v>
      </c>
      <c r="BM312" s="238" t="s">
        <v>2546</v>
      </c>
    </row>
    <row r="313" s="2" customFormat="1">
      <c r="A313" s="37"/>
      <c r="B313" s="38"/>
      <c r="C313" s="39"/>
      <c r="D313" s="240" t="s">
        <v>167</v>
      </c>
      <c r="E313" s="39"/>
      <c r="F313" s="241" t="s">
        <v>205</v>
      </c>
      <c r="G313" s="39"/>
      <c r="H313" s="39"/>
      <c r="I313" s="242"/>
      <c r="J313" s="39"/>
      <c r="K313" s="39"/>
      <c r="L313" s="43"/>
      <c r="M313" s="243"/>
      <c r="N313" s="24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167</v>
      </c>
      <c r="AU313" s="16" t="s">
        <v>85</v>
      </c>
    </row>
    <row r="314" s="2" customFormat="1" ht="24.15" customHeight="1">
      <c r="A314" s="37"/>
      <c r="B314" s="38"/>
      <c r="C314" s="226" t="s">
        <v>562</v>
      </c>
      <c r="D314" s="226" t="s">
        <v>161</v>
      </c>
      <c r="E314" s="227" t="s">
        <v>206</v>
      </c>
      <c r="F314" s="228" t="s">
        <v>207</v>
      </c>
      <c r="G314" s="229" t="s">
        <v>192</v>
      </c>
      <c r="H314" s="230">
        <v>15.204000000000001</v>
      </c>
      <c r="I314" s="231"/>
      <c r="J314" s="232">
        <f>ROUND(I314*H314,2)</f>
        <v>0</v>
      </c>
      <c r="K314" s="233"/>
      <c r="L314" s="43"/>
      <c r="M314" s="234" t="s">
        <v>1</v>
      </c>
      <c r="N314" s="235" t="s">
        <v>41</v>
      </c>
      <c r="O314" s="90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165</v>
      </c>
      <c r="AT314" s="238" t="s">
        <v>161</v>
      </c>
      <c r="AU314" s="238" t="s">
        <v>85</v>
      </c>
      <c r="AY314" s="16" t="s">
        <v>158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83</v>
      </c>
      <c r="BK314" s="239">
        <f>ROUND(I314*H314,2)</f>
        <v>0</v>
      </c>
      <c r="BL314" s="16" t="s">
        <v>165</v>
      </c>
      <c r="BM314" s="238" t="s">
        <v>2547</v>
      </c>
    </row>
    <row r="315" s="2" customFormat="1">
      <c r="A315" s="37"/>
      <c r="B315" s="38"/>
      <c r="C315" s="39"/>
      <c r="D315" s="240" t="s">
        <v>167</v>
      </c>
      <c r="E315" s="39"/>
      <c r="F315" s="241" t="s">
        <v>209</v>
      </c>
      <c r="G315" s="39"/>
      <c r="H315" s="39"/>
      <c r="I315" s="242"/>
      <c r="J315" s="39"/>
      <c r="K315" s="39"/>
      <c r="L315" s="43"/>
      <c r="M315" s="243"/>
      <c r="N315" s="244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167</v>
      </c>
      <c r="AU315" s="16" t="s">
        <v>85</v>
      </c>
    </row>
    <row r="316" s="13" customFormat="1">
      <c r="A316" s="13"/>
      <c r="B316" s="245"/>
      <c r="C316" s="246"/>
      <c r="D316" s="240" t="s">
        <v>169</v>
      </c>
      <c r="E316" s="246"/>
      <c r="F316" s="248" t="s">
        <v>2548</v>
      </c>
      <c r="G316" s="246"/>
      <c r="H316" s="249">
        <v>15.204000000000001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169</v>
      </c>
      <c r="AU316" s="255" t="s">
        <v>85</v>
      </c>
      <c r="AV316" s="13" t="s">
        <v>85</v>
      </c>
      <c r="AW316" s="13" t="s">
        <v>4</v>
      </c>
      <c r="AX316" s="13" t="s">
        <v>83</v>
      </c>
      <c r="AY316" s="255" t="s">
        <v>158</v>
      </c>
    </row>
    <row r="317" s="2" customFormat="1" ht="37.8" customHeight="1">
      <c r="A317" s="37"/>
      <c r="B317" s="38"/>
      <c r="C317" s="226" t="s">
        <v>567</v>
      </c>
      <c r="D317" s="226" t="s">
        <v>161</v>
      </c>
      <c r="E317" s="227" t="s">
        <v>1508</v>
      </c>
      <c r="F317" s="228" t="s">
        <v>1509</v>
      </c>
      <c r="G317" s="229" t="s">
        <v>192</v>
      </c>
      <c r="H317" s="230">
        <v>0.94999999999999996</v>
      </c>
      <c r="I317" s="231"/>
      <c r="J317" s="232">
        <f>ROUND(I317*H317,2)</f>
        <v>0</v>
      </c>
      <c r="K317" s="233"/>
      <c r="L317" s="43"/>
      <c r="M317" s="234" t="s">
        <v>1</v>
      </c>
      <c r="N317" s="235" t="s">
        <v>41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165</v>
      </c>
      <c r="AT317" s="238" t="s">
        <v>161</v>
      </c>
      <c r="AU317" s="238" t="s">
        <v>85</v>
      </c>
      <c r="AY317" s="16" t="s">
        <v>158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83</v>
      </c>
      <c r="BK317" s="239">
        <f>ROUND(I317*H317,2)</f>
        <v>0</v>
      </c>
      <c r="BL317" s="16" t="s">
        <v>165</v>
      </c>
      <c r="BM317" s="238" t="s">
        <v>2549</v>
      </c>
    </row>
    <row r="318" s="2" customFormat="1">
      <c r="A318" s="37"/>
      <c r="B318" s="38"/>
      <c r="C318" s="39"/>
      <c r="D318" s="240" t="s">
        <v>167</v>
      </c>
      <c r="E318" s="39"/>
      <c r="F318" s="241" t="s">
        <v>1511</v>
      </c>
      <c r="G318" s="39"/>
      <c r="H318" s="39"/>
      <c r="I318" s="242"/>
      <c r="J318" s="39"/>
      <c r="K318" s="39"/>
      <c r="L318" s="43"/>
      <c r="M318" s="243"/>
      <c r="N318" s="24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167</v>
      </c>
      <c r="AU318" s="16" t="s">
        <v>85</v>
      </c>
    </row>
    <row r="319" s="2" customFormat="1" ht="44.25" customHeight="1">
      <c r="A319" s="37"/>
      <c r="B319" s="38"/>
      <c r="C319" s="226" t="s">
        <v>571</v>
      </c>
      <c r="D319" s="226" t="s">
        <v>161</v>
      </c>
      <c r="E319" s="227" t="s">
        <v>1512</v>
      </c>
      <c r="F319" s="228" t="s">
        <v>1513</v>
      </c>
      <c r="G319" s="229" t="s">
        <v>192</v>
      </c>
      <c r="H319" s="230">
        <v>2.8500000000000001</v>
      </c>
      <c r="I319" s="231"/>
      <c r="J319" s="232">
        <f>ROUND(I319*H319,2)</f>
        <v>0</v>
      </c>
      <c r="K319" s="233"/>
      <c r="L319" s="43"/>
      <c r="M319" s="234" t="s">
        <v>1</v>
      </c>
      <c r="N319" s="235" t="s">
        <v>41</v>
      </c>
      <c r="O319" s="90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165</v>
      </c>
      <c r="AT319" s="238" t="s">
        <v>161</v>
      </c>
      <c r="AU319" s="238" t="s">
        <v>85</v>
      </c>
      <c r="AY319" s="16" t="s">
        <v>158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83</v>
      </c>
      <c r="BK319" s="239">
        <f>ROUND(I319*H319,2)</f>
        <v>0</v>
      </c>
      <c r="BL319" s="16" t="s">
        <v>165</v>
      </c>
      <c r="BM319" s="238" t="s">
        <v>2550</v>
      </c>
    </row>
    <row r="320" s="2" customFormat="1">
      <c r="A320" s="37"/>
      <c r="B320" s="38"/>
      <c r="C320" s="39"/>
      <c r="D320" s="240" t="s">
        <v>167</v>
      </c>
      <c r="E320" s="39"/>
      <c r="F320" s="241" t="s">
        <v>1515</v>
      </c>
      <c r="G320" s="39"/>
      <c r="H320" s="39"/>
      <c r="I320" s="242"/>
      <c r="J320" s="39"/>
      <c r="K320" s="39"/>
      <c r="L320" s="43"/>
      <c r="M320" s="243"/>
      <c r="N320" s="24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167</v>
      </c>
      <c r="AU320" s="16" t="s">
        <v>85</v>
      </c>
    </row>
    <row r="321" s="12" customFormat="1" ht="22.8" customHeight="1">
      <c r="A321" s="12"/>
      <c r="B321" s="210"/>
      <c r="C321" s="211"/>
      <c r="D321" s="212" t="s">
        <v>75</v>
      </c>
      <c r="E321" s="224" t="s">
        <v>221</v>
      </c>
      <c r="F321" s="224" t="s">
        <v>222</v>
      </c>
      <c r="G321" s="211"/>
      <c r="H321" s="211"/>
      <c r="I321" s="214"/>
      <c r="J321" s="225">
        <f>BK321</f>
        <v>0</v>
      </c>
      <c r="K321" s="211"/>
      <c r="L321" s="216"/>
      <c r="M321" s="217"/>
      <c r="N321" s="218"/>
      <c r="O321" s="218"/>
      <c r="P321" s="219">
        <f>SUM(P322:P323)</f>
        <v>0</v>
      </c>
      <c r="Q321" s="218"/>
      <c r="R321" s="219">
        <f>SUM(R322:R323)</f>
        <v>0</v>
      </c>
      <c r="S321" s="218"/>
      <c r="T321" s="220">
        <f>SUM(T322:T323)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1" t="s">
        <v>83</v>
      </c>
      <c r="AT321" s="222" t="s">
        <v>75</v>
      </c>
      <c r="AU321" s="222" t="s">
        <v>83</v>
      </c>
      <c r="AY321" s="221" t="s">
        <v>158</v>
      </c>
      <c r="BK321" s="223">
        <f>SUM(BK322:BK323)</f>
        <v>0</v>
      </c>
    </row>
    <row r="322" s="2" customFormat="1" ht="16.5" customHeight="1">
      <c r="A322" s="37"/>
      <c r="B322" s="38"/>
      <c r="C322" s="226" t="s">
        <v>575</v>
      </c>
      <c r="D322" s="226" t="s">
        <v>161</v>
      </c>
      <c r="E322" s="227" t="s">
        <v>224</v>
      </c>
      <c r="F322" s="228" t="s">
        <v>225</v>
      </c>
      <c r="G322" s="229" t="s">
        <v>192</v>
      </c>
      <c r="H322" s="230">
        <v>7.0170000000000003</v>
      </c>
      <c r="I322" s="231"/>
      <c r="J322" s="232">
        <f>ROUND(I322*H322,2)</f>
        <v>0</v>
      </c>
      <c r="K322" s="233"/>
      <c r="L322" s="43"/>
      <c r="M322" s="234" t="s">
        <v>1</v>
      </c>
      <c r="N322" s="235" t="s">
        <v>41</v>
      </c>
      <c r="O322" s="90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8" t="s">
        <v>165</v>
      </c>
      <c r="AT322" s="238" t="s">
        <v>161</v>
      </c>
      <c r="AU322" s="238" t="s">
        <v>85</v>
      </c>
      <c r="AY322" s="16" t="s">
        <v>158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6" t="s">
        <v>83</v>
      </c>
      <c r="BK322" s="239">
        <f>ROUND(I322*H322,2)</f>
        <v>0</v>
      </c>
      <c r="BL322" s="16" t="s">
        <v>165</v>
      </c>
      <c r="BM322" s="238" t="s">
        <v>2551</v>
      </c>
    </row>
    <row r="323" s="2" customFormat="1">
      <c r="A323" s="37"/>
      <c r="B323" s="38"/>
      <c r="C323" s="39"/>
      <c r="D323" s="240" t="s">
        <v>167</v>
      </c>
      <c r="E323" s="39"/>
      <c r="F323" s="241" t="s">
        <v>227</v>
      </c>
      <c r="G323" s="39"/>
      <c r="H323" s="39"/>
      <c r="I323" s="242"/>
      <c r="J323" s="39"/>
      <c r="K323" s="39"/>
      <c r="L323" s="43"/>
      <c r="M323" s="243"/>
      <c r="N323" s="24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167</v>
      </c>
      <c r="AU323" s="16" t="s">
        <v>85</v>
      </c>
    </row>
    <row r="324" s="12" customFormat="1" ht="25.92" customHeight="1">
      <c r="A324" s="12"/>
      <c r="B324" s="210"/>
      <c r="C324" s="211"/>
      <c r="D324" s="212" t="s">
        <v>75</v>
      </c>
      <c r="E324" s="213" t="s">
        <v>228</v>
      </c>
      <c r="F324" s="213" t="s">
        <v>229</v>
      </c>
      <c r="G324" s="211"/>
      <c r="H324" s="211"/>
      <c r="I324" s="214"/>
      <c r="J324" s="215">
        <f>BK324</f>
        <v>0</v>
      </c>
      <c r="K324" s="211"/>
      <c r="L324" s="216"/>
      <c r="M324" s="217"/>
      <c r="N324" s="218"/>
      <c r="O324" s="218"/>
      <c r="P324" s="219">
        <f>P325+P340+P370+P376+P382+P398+P419+P426+P441+P445</f>
        <v>0</v>
      </c>
      <c r="Q324" s="218"/>
      <c r="R324" s="219">
        <f>R325+R340+R370+R376+R382+R398+R419+R426+R441+R445</f>
        <v>1.0286937</v>
      </c>
      <c r="S324" s="218"/>
      <c r="T324" s="220">
        <f>T325+T340+T370+T376+T382+T398+T419+T426+T441+T445</f>
        <v>0.048659999999999995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1" t="s">
        <v>85</v>
      </c>
      <c r="AT324" s="222" t="s">
        <v>75</v>
      </c>
      <c r="AU324" s="222" t="s">
        <v>76</v>
      </c>
      <c r="AY324" s="221" t="s">
        <v>158</v>
      </c>
      <c r="BK324" s="223">
        <f>BK325+BK340+BK370+BK376+BK382+BK398+BK419+BK426+BK441+BK445</f>
        <v>0</v>
      </c>
    </row>
    <row r="325" s="12" customFormat="1" ht="22.8" customHeight="1">
      <c r="A325" s="12"/>
      <c r="B325" s="210"/>
      <c r="C325" s="211"/>
      <c r="D325" s="212" t="s">
        <v>75</v>
      </c>
      <c r="E325" s="224" t="s">
        <v>1517</v>
      </c>
      <c r="F325" s="224" t="s">
        <v>1518</v>
      </c>
      <c r="G325" s="211"/>
      <c r="H325" s="211"/>
      <c r="I325" s="214"/>
      <c r="J325" s="225">
        <f>BK325</f>
        <v>0</v>
      </c>
      <c r="K325" s="211"/>
      <c r="L325" s="216"/>
      <c r="M325" s="217"/>
      <c r="N325" s="218"/>
      <c r="O325" s="218"/>
      <c r="P325" s="219">
        <f>SUM(P326:P339)</f>
        <v>0</v>
      </c>
      <c r="Q325" s="218"/>
      <c r="R325" s="219">
        <f>SUM(R326:R339)</f>
        <v>0.015385599999999999</v>
      </c>
      <c r="S325" s="218"/>
      <c r="T325" s="220">
        <f>SUM(T326:T339)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1" t="s">
        <v>85</v>
      </c>
      <c r="AT325" s="222" t="s">
        <v>75</v>
      </c>
      <c r="AU325" s="222" t="s">
        <v>83</v>
      </c>
      <c r="AY325" s="221" t="s">
        <v>158</v>
      </c>
      <c r="BK325" s="223">
        <f>SUM(BK326:BK339)</f>
        <v>0</v>
      </c>
    </row>
    <row r="326" s="2" customFormat="1" ht="24.15" customHeight="1">
      <c r="A326" s="37"/>
      <c r="B326" s="38"/>
      <c r="C326" s="226" t="s">
        <v>580</v>
      </c>
      <c r="D326" s="226" t="s">
        <v>161</v>
      </c>
      <c r="E326" s="227" t="s">
        <v>1519</v>
      </c>
      <c r="F326" s="228" t="s">
        <v>1520</v>
      </c>
      <c r="G326" s="229" t="s">
        <v>235</v>
      </c>
      <c r="H326" s="230">
        <v>2.3999999999999999</v>
      </c>
      <c r="I326" s="231"/>
      <c r="J326" s="232">
        <f>ROUND(I326*H326,2)</f>
        <v>0</v>
      </c>
      <c r="K326" s="233"/>
      <c r="L326" s="43"/>
      <c r="M326" s="234" t="s">
        <v>1</v>
      </c>
      <c r="N326" s="235" t="s">
        <v>41</v>
      </c>
      <c r="O326" s="90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236</v>
      </c>
      <c r="AT326" s="238" t="s">
        <v>161</v>
      </c>
      <c r="AU326" s="238" t="s">
        <v>85</v>
      </c>
      <c r="AY326" s="16" t="s">
        <v>158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83</v>
      </c>
      <c r="BK326" s="239">
        <f>ROUND(I326*H326,2)</f>
        <v>0</v>
      </c>
      <c r="BL326" s="16" t="s">
        <v>236</v>
      </c>
      <c r="BM326" s="238" t="s">
        <v>2552</v>
      </c>
    </row>
    <row r="327" s="2" customFormat="1">
      <c r="A327" s="37"/>
      <c r="B327" s="38"/>
      <c r="C327" s="39"/>
      <c r="D327" s="240" t="s">
        <v>167</v>
      </c>
      <c r="E327" s="39"/>
      <c r="F327" s="241" t="s">
        <v>1522</v>
      </c>
      <c r="G327" s="39"/>
      <c r="H327" s="39"/>
      <c r="I327" s="242"/>
      <c r="J327" s="39"/>
      <c r="K327" s="39"/>
      <c r="L327" s="43"/>
      <c r="M327" s="243"/>
      <c r="N327" s="244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167</v>
      </c>
      <c r="AU327" s="16" t="s">
        <v>85</v>
      </c>
    </row>
    <row r="328" s="13" customFormat="1">
      <c r="A328" s="13"/>
      <c r="B328" s="245"/>
      <c r="C328" s="246"/>
      <c r="D328" s="240" t="s">
        <v>169</v>
      </c>
      <c r="E328" s="247" t="s">
        <v>1</v>
      </c>
      <c r="F328" s="248" t="s">
        <v>2553</v>
      </c>
      <c r="G328" s="246"/>
      <c r="H328" s="249">
        <v>2.3999999999999999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5" t="s">
        <v>169</v>
      </c>
      <c r="AU328" s="255" t="s">
        <v>85</v>
      </c>
      <c r="AV328" s="13" t="s">
        <v>85</v>
      </c>
      <c r="AW328" s="13" t="s">
        <v>32</v>
      </c>
      <c r="AX328" s="13" t="s">
        <v>83</v>
      </c>
      <c r="AY328" s="255" t="s">
        <v>158</v>
      </c>
    </row>
    <row r="329" s="2" customFormat="1" ht="16.5" customHeight="1">
      <c r="A329" s="37"/>
      <c r="B329" s="38"/>
      <c r="C329" s="257" t="s">
        <v>584</v>
      </c>
      <c r="D329" s="257" t="s">
        <v>249</v>
      </c>
      <c r="E329" s="258" t="s">
        <v>1523</v>
      </c>
      <c r="F329" s="259" t="s">
        <v>1524</v>
      </c>
      <c r="G329" s="260" t="s">
        <v>192</v>
      </c>
      <c r="H329" s="261">
        <v>0.001</v>
      </c>
      <c r="I329" s="262"/>
      <c r="J329" s="263">
        <f>ROUND(I329*H329,2)</f>
        <v>0</v>
      </c>
      <c r="K329" s="264"/>
      <c r="L329" s="265"/>
      <c r="M329" s="266" t="s">
        <v>1</v>
      </c>
      <c r="N329" s="267" t="s">
        <v>41</v>
      </c>
      <c r="O329" s="90"/>
      <c r="P329" s="236">
        <f>O329*H329</f>
        <v>0</v>
      </c>
      <c r="Q329" s="236">
        <v>1</v>
      </c>
      <c r="R329" s="236">
        <f>Q329*H329</f>
        <v>0.001</v>
      </c>
      <c r="S329" s="236">
        <v>0</v>
      </c>
      <c r="T329" s="23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252</v>
      </c>
      <c r="AT329" s="238" t="s">
        <v>249</v>
      </c>
      <c r="AU329" s="238" t="s">
        <v>85</v>
      </c>
      <c r="AY329" s="16" t="s">
        <v>158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83</v>
      </c>
      <c r="BK329" s="239">
        <f>ROUND(I329*H329,2)</f>
        <v>0</v>
      </c>
      <c r="BL329" s="16" t="s">
        <v>236</v>
      </c>
      <c r="BM329" s="238" t="s">
        <v>2554</v>
      </c>
    </row>
    <row r="330" s="2" customFormat="1">
      <c r="A330" s="37"/>
      <c r="B330" s="38"/>
      <c r="C330" s="39"/>
      <c r="D330" s="240" t="s">
        <v>167</v>
      </c>
      <c r="E330" s="39"/>
      <c r="F330" s="241" t="s">
        <v>1524</v>
      </c>
      <c r="G330" s="39"/>
      <c r="H330" s="39"/>
      <c r="I330" s="242"/>
      <c r="J330" s="39"/>
      <c r="K330" s="39"/>
      <c r="L330" s="43"/>
      <c r="M330" s="243"/>
      <c r="N330" s="244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167</v>
      </c>
      <c r="AU330" s="16" t="s">
        <v>85</v>
      </c>
    </row>
    <row r="331" s="2" customFormat="1">
      <c r="A331" s="37"/>
      <c r="B331" s="38"/>
      <c r="C331" s="39"/>
      <c r="D331" s="240" t="s">
        <v>239</v>
      </c>
      <c r="E331" s="39"/>
      <c r="F331" s="256" t="s">
        <v>1526</v>
      </c>
      <c r="G331" s="39"/>
      <c r="H331" s="39"/>
      <c r="I331" s="242"/>
      <c r="J331" s="39"/>
      <c r="K331" s="39"/>
      <c r="L331" s="43"/>
      <c r="M331" s="243"/>
      <c r="N331" s="24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239</v>
      </c>
      <c r="AU331" s="16" t="s">
        <v>85</v>
      </c>
    </row>
    <row r="332" s="13" customFormat="1">
      <c r="A332" s="13"/>
      <c r="B332" s="245"/>
      <c r="C332" s="246"/>
      <c r="D332" s="240" t="s">
        <v>169</v>
      </c>
      <c r="E332" s="246"/>
      <c r="F332" s="248" t="s">
        <v>2555</v>
      </c>
      <c r="G332" s="246"/>
      <c r="H332" s="249">
        <v>0.001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5" t="s">
        <v>169</v>
      </c>
      <c r="AU332" s="255" t="s">
        <v>85</v>
      </c>
      <c r="AV332" s="13" t="s">
        <v>85</v>
      </c>
      <c r="AW332" s="13" t="s">
        <v>4</v>
      </c>
      <c r="AX332" s="13" t="s">
        <v>83</v>
      </c>
      <c r="AY332" s="255" t="s">
        <v>158</v>
      </c>
    </row>
    <row r="333" s="2" customFormat="1" ht="24.15" customHeight="1">
      <c r="A333" s="37"/>
      <c r="B333" s="38"/>
      <c r="C333" s="226" t="s">
        <v>587</v>
      </c>
      <c r="D333" s="226" t="s">
        <v>161</v>
      </c>
      <c r="E333" s="227" t="s">
        <v>1552</v>
      </c>
      <c r="F333" s="228" t="s">
        <v>1553</v>
      </c>
      <c r="G333" s="229" t="s">
        <v>235</v>
      </c>
      <c r="H333" s="230">
        <v>2.3999999999999999</v>
      </c>
      <c r="I333" s="231"/>
      <c r="J333" s="232">
        <f>ROUND(I333*H333,2)</f>
        <v>0</v>
      </c>
      <c r="K333" s="233"/>
      <c r="L333" s="43"/>
      <c r="M333" s="234" t="s">
        <v>1</v>
      </c>
      <c r="N333" s="235" t="s">
        <v>41</v>
      </c>
      <c r="O333" s="90"/>
      <c r="P333" s="236">
        <f>O333*H333</f>
        <v>0</v>
      </c>
      <c r="Q333" s="236">
        <v>0.00040000000000000002</v>
      </c>
      <c r="R333" s="236">
        <f>Q333*H333</f>
        <v>0.00096000000000000002</v>
      </c>
      <c r="S333" s="236">
        <v>0</v>
      </c>
      <c r="T333" s="23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8" t="s">
        <v>236</v>
      </c>
      <c r="AT333" s="238" t="s">
        <v>161</v>
      </c>
      <c r="AU333" s="238" t="s">
        <v>85</v>
      </c>
      <c r="AY333" s="16" t="s">
        <v>158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6" t="s">
        <v>83</v>
      </c>
      <c r="BK333" s="239">
        <f>ROUND(I333*H333,2)</f>
        <v>0</v>
      </c>
      <c r="BL333" s="16" t="s">
        <v>236</v>
      </c>
      <c r="BM333" s="238" t="s">
        <v>2556</v>
      </c>
    </row>
    <row r="334" s="2" customFormat="1">
      <c r="A334" s="37"/>
      <c r="B334" s="38"/>
      <c r="C334" s="39"/>
      <c r="D334" s="240" t="s">
        <v>167</v>
      </c>
      <c r="E334" s="39"/>
      <c r="F334" s="241" t="s">
        <v>1555</v>
      </c>
      <c r="G334" s="39"/>
      <c r="H334" s="39"/>
      <c r="I334" s="242"/>
      <c r="J334" s="39"/>
      <c r="K334" s="39"/>
      <c r="L334" s="43"/>
      <c r="M334" s="243"/>
      <c r="N334" s="244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167</v>
      </c>
      <c r="AU334" s="16" t="s">
        <v>85</v>
      </c>
    </row>
    <row r="335" s="2" customFormat="1" ht="37.8" customHeight="1">
      <c r="A335" s="37"/>
      <c r="B335" s="38"/>
      <c r="C335" s="257" t="s">
        <v>591</v>
      </c>
      <c r="D335" s="257" t="s">
        <v>249</v>
      </c>
      <c r="E335" s="258" t="s">
        <v>1556</v>
      </c>
      <c r="F335" s="259" t="s">
        <v>1557</v>
      </c>
      <c r="G335" s="260" t="s">
        <v>235</v>
      </c>
      <c r="H335" s="261">
        <v>2.7970000000000002</v>
      </c>
      <c r="I335" s="262"/>
      <c r="J335" s="263">
        <f>ROUND(I335*H335,2)</f>
        <v>0</v>
      </c>
      <c r="K335" s="264"/>
      <c r="L335" s="265"/>
      <c r="M335" s="266" t="s">
        <v>1</v>
      </c>
      <c r="N335" s="267" t="s">
        <v>41</v>
      </c>
      <c r="O335" s="90"/>
      <c r="P335" s="236">
        <f>O335*H335</f>
        <v>0</v>
      </c>
      <c r="Q335" s="236">
        <v>0.0047999999999999996</v>
      </c>
      <c r="R335" s="236">
        <f>Q335*H335</f>
        <v>0.013425599999999999</v>
      </c>
      <c r="S335" s="236">
        <v>0</v>
      </c>
      <c r="T335" s="23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8" t="s">
        <v>252</v>
      </c>
      <c r="AT335" s="238" t="s">
        <v>249</v>
      </c>
      <c r="AU335" s="238" t="s">
        <v>85</v>
      </c>
      <c r="AY335" s="16" t="s">
        <v>158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6" t="s">
        <v>83</v>
      </c>
      <c r="BK335" s="239">
        <f>ROUND(I335*H335,2)</f>
        <v>0</v>
      </c>
      <c r="BL335" s="16" t="s">
        <v>236</v>
      </c>
      <c r="BM335" s="238" t="s">
        <v>2557</v>
      </c>
    </row>
    <row r="336" s="2" customFormat="1">
      <c r="A336" s="37"/>
      <c r="B336" s="38"/>
      <c r="C336" s="39"/>
      <c r="D336" s="240" t="s">
        <v>167</v>
      </c>
      <c r="E336" s="39"/>
      <c r="F336" s="241" t="s">
        <v>1557</v>
      </c>
      <c r="G336" s="39"/>
      <c r="H336" s="39"/>
      <c r="I336" s="242"/>
      <c r="J336" s="39"/>
      <c r="K336" s="39"/>
      <c r="L336" s="43"/>
      <c r="M336" s="243"/>
      <c r="N336" s="244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167</v>
      </c>
      <c r="AU336" s="16" t="s">
        <v>85</v>
      </c>
    </row>
    <row r="337" s="13" customFormat="1">
      <c r="A337" s="13"/>
      <c r="B337" s="245"/>
      <c r="C337" s="246"/>
      <c r="D337" s="240" t="s">
        <v>169</v>
      </c>
      <c r="E337" s="246"/>
      <c r="F337" s="248" t="s">
        <v>2558</v>
      </c>
      <c r="G337" s="246"/>
      <c r="H337" s="249">
        <v>2.7970000000000002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5" t="s">
        <v>169</v>
      </c>
      <c r="AU337" s="255" t="s">
        <v>85</v>
      </c>
      <c r="AV337" s="13" t="s">
        <v>85</v>
      </c>
      <c r="AW337" s="13" t="s">
        <v>4</v>
      </c>
      <c r="AX337" s="13" t="s">
        <v>83</v>
      </c>
      <c r="AY337" s="255" t="s">
        <v>158</v>
      </c>
    </row>
    <row r="338" s="2" customFormat="1" ht="24.15" customHeight="1">
      <c r="A338" s="37"/>
      <c r="B338" s="38"/>
      <c r="C338" s="226" t="s">
        <v>596</v>
      </c>
      <c r="D338" s="226" t="s">
        <v>161</v>
      </c>
      <c r="E338" s="227" t="s">
        <v>1560</v>
      </c>
      <c r="F338" s="228" t="s">
        <v>1561</v>
      </c>
      <c r="G338" s="229" t="s">
        <v>192</v>
      </c>
      <c r="H338" s="230">
        <v>0.014999999999999999</v>
      </c>
      <c r="I338" s="231"/>
      <c r="J338" s="232">
        <f>ROUND(I338*H338,2)</f>
        <v>0</v>
      </c>
      <c r="K338" s="233"/>
      <c r="L338" s="43"/>
      <c r="M338" s="234" t="s">
        <v>1</v>
      </c>
      <c r="N338" s="235" t="s">
        <v>41</v>
      </c>
      <c r="O338" s="90"/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8" t="s">
        <v>236</v>
      </c>
      <c r="AT338" s="238" t="s">
        <v>161</v>
      </c>
      <c r="AU338" s="238" t="s">
        <v>85</v>
      </c>
      <c r="AY338" s="16" t="s">
        <v>158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6" t="s">
        <v>83</v>
      </c>
      <c r="BK338" s="239">
        <f>ROUND(I338*H338,2)</f>
        <v>0</v>
      </c>
      <c r="BL338" s="16" t="s">
        <v>236</v>
      </c>
      <c r="BM338" s="238" t="s">
        <v>2559</v>
      </c>
    </row>
    <row r="339" s="2" customFormat="1">
      <c r="A339" s="37"/>
      <c r="B339" s="38"/>
      <c r="C339" s="39"/>
      <c r="D339" s="240" t="s">
        <v>167</v>
      </c>
      <c r="E339" s="39"/>
      <c r="F339" s="241" t="s">
        <v>1563</v>
      </c>
      <c r="G339" s="39"/>
      <c r="H339" s="39"/>
      <c r="I339" s="242"/>
      <c r="J339" s="39"/>
      <c r="K339" s="39"/>
      <c r="L339" s="43"/>
      <c r="M339" s="243"/>
      <c r="N339" s="244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167</v>
      </c>
      <c r="AU339" s="16" t="s">
        <v>85</v>
      </c>
    </row>
    <row r="340" s="12" customFormat="1" ht="22.8" customHeight="1">
      <c r="A340" s="12"/>
      <c r="B340" s="210"/>
      <c r="C340" s="211"/>
      <c r="D340" s="212" t="s">
        <v>75</v>
      </c>
      <c r="E340" s="224" t="s">
        <v>1564</v>
      </c>
      <c r="F340" s="224" t="s">
        <v>1565</v>
      </c>
      <c r="G340" s="211"/>
      <c r="H340" s="211"/>
      <c r="I340" s="214"/>
      <c r="J340" s="225">
        <f>BK340</f>
        <v>0</v>
      </c>
      <c r="K340" s="211"/>
      <c r="L340" s="216"/>
      <c r="M340" s="217"/>
      <c r="N340" s="218"/>
      <c r="O340" s="218"/>
      <c r="P340" s="219">
        <f>SUM(P341:P369)</f>
        <v>0</v>
      </c>
      <c r="Q340" s="218"/>
      <c r="R340" s="219">
        <f>SUM(R341:R369)</f>
        <v>0.009868</v>
      </c>
      <c r="S340" s="218"/>
      <c r="T340" s="220">
        <f>SUM(T341:T369)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1" t="s">
        <v>85</v>
      </c>
      <c r="AT340" s="222" t="s">
        <v>75</v>
      </c>
      <c r="AU340" s="222" t="s">
        <v>83</v>
      </c>
      <c r="AY340" s="221" t="s">
        <v>158</v>
      </c>
      <c r="BK340" s="223">
        <f>SUM(BK341:BK369)</f>
        <v>0</v>
      </c>
    </row>
    <row r="341" s="2" customFormat="1" ht="37.8" customHeight="1">
      <c r="A341" s="37"/>
      <c r="B341" s="38"/>
      <c r="C341" s="226" t="s">
        <v>604</v>
      </c>
      <c r="D341" s="226" t="s">
        <v>161</v>
      </c>
      <c r="E341" s="227" t="s">
        <v>1566</v>
      </c>
      <c r="F341" s="228" t="s">
        <v>1567</v>
      </c>
      <c r="G341" s="229" t="s">
        <v>362</v>
      </c>
      <c r="H341" s="230">
        <v>1</v>
      </c>
      <c r="I341" s="231"/>
      <c r="J341" s="232">
        <f>ROUND(I341*H341,2)</f>
        <v>0</v>
      </c>
      <c r="K341" s="233"/>
      <c r="L341" s="43"/>
      <c r="M341" s="234" t="s">
        <v>1</v>
      </c>
      <c r="N341" s="235" t="s">
        <v>41</v>
      </c>
      <c r="O341" s="90"/>
      <c r="P341" s="236">
        <f>O341*H341</f>
        <v>0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8" t="s">
        <v>236</v>
      </c>
      <c r="AT341" s="238" t="s">
        <v>161</v>
      </c>
      <c r="AU341" s="238" t="s">
        <v>85</v>
      </c>
      <c r="AY341" s="16" t="s">
        <v>158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6" t="s">
        <v>83</v>
      </c>
      <c r="BK341" s="239">
        <f>ROUND(I341*H341,2)</f>
        <v>0</v>
      </c>
      <c r="BL341" s="16" t="s">
        <v>236</v>
      </c>
      <c r="BM341" s="238" t="s">
        <v>2560</v>
      </c>
    </row>
    <row r="342" s="2" customFormat="1">
      <c r="A342" s="37"/>
      <c r="B342" s="38"/>
      <c r="C342" s="39"/>
      <c r="D342" s="240" t="s">
        <v>167</v>
      </c>
      <c r="E342" s="39"/>
      <c r="F342" s="241" t="s">
        <v>1569</v>
      </c>
      <c r="G342" s="39"/>
      <c r="H342" s="39"/>
      <c r="I342" s="242"/>
      <c r="J342" s="39"/>
      <c r="K342" s="39"/>
      <c r="L342" s="43"/>
      <c r="M342" s="243"/>
      <c r="N342" s="244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167</v>
      </c>
      <c r="AU342" s="16" t="s">
        <v>85</v>
      </c>
    </row>
    <row r="343" s="2" customFormat="1" ht="24.15" customHeight="1">
      <c r="A343" s="37"/>
      <c r="B343" s="38"/>
      <c r="C343" s="257" t="s">
        <v>607</v>
      </c>
      <c r="D343" s="257" t="s">
        <v>249</v>
      </c>
      <c r="E343" s="258" t="s">
        <v>1570</v>
      </c>
      <c r="F343" s="259" t="s">
        <v>1571</v>
      </c>
      <c r="G343" s="260" t="s">
        <v>362</v>
      </c>
      <c r="H343" s="261">
        <v>1</v>
      </c>
      <c r="I343" s="262"/>
      <c r="J343" s="263">
        <f>ROUND(I343*H343,2)</f>
        <v>0</v>
      </c>
      <c r="K343" s="264"/>
      <c r="L343" s="265"/>
      <c r="M343" s="266" t="s">
        <v>1</v>
      </c>
      <c r="N343" s="267" t="s">
        <v>41</v>
      </c>
      <c r="O343" s="90"/>
      <c r="P343" s="236">
        <f>O343*H343</f>
        <v>0</v>
      </c>
      <c r="Q343" s="236">
        <v>0.0030000000000000001</v>
      </c>
      <c r="R343" s="236">
        <f>Q343*H343</f>
        <v>0.0030000000000000001</v>
      </c>
      <c r="S343" s="236">
        <v>0</v>
      </c>
      <c r="T343" s="23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8" t="s">
        <v>252</v>
      </c>
      <c r="AT343" s="238" t="s">
        <v>249</v>
      </c>
      <c r="AU343" s="238" t="s">
        <v>85</v>
      </c>
      <c r="AY343" s="16" t="s">
        <v>158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6" t="s">
        <v>83</v>
      </c>
      <c r="BK343" s="239">
        <f>ROUND(I343*H343,2)</f>
        <v>0</v>
      </c>
      <c r="BL343" s="16" t="s">
        <v>236</v>
      </c>
      <c r="BM343" s="238" t="s">
        <v>2561</v>
      </c>
    </row>
    <row r="344" s="2" customFormat="1">
      <c r="A344" s="37"/>
      <c r="B344" s="38"/>
      <c r="C344" s="39"/>
      <c r="D344" s="240" t="s">
        <v>167</v>
      </c>
      <c r="E344" s="39"/>
      <c r="F344" s="241" t="s">
        <v>1571</v>
      </c>
      <c r="G344" s="39"/>
      <c r="H344" s="39"/>
      <c r="I344" s="242"/>
      <c r="J344" s="39"/>
      <c r="K344" s="39"/>
      <c r="L344" s="43"/>
      <c r="M344" s="243"/>
      <c r="N344" s="244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167</v>
      </c>
      <c r="AU344" s="16" t="s">
        <v>85</v>
      </c>
    </row>
    <row r="345" s="2" customFormat="1" ht="24.15" customHeight="1">
      <c r="A345" s="37"/>
      <c r="B345" s="38"/>
      <c r="C345" s="226" t="s">
        <v>611</v>
      </c>
      <c r="D345" s="226" t="s">
        <v>161</v>
      </c>
      <c r="E345" s="227" t="s">
        <v>1580</v>
      </c>
      <c r="F345" s="228" t="s">
        <v>1581</v>
      </c>
      <c r="G345" s="229" t="s">
        <v>362</v>
      </c>
      <c r="H345" s="230">
        <v>2</v>
      </c>
      <c r="I345" s="231"/>
      <c r="J345" s="232">
        <f>ROUND(I345*H345,2)</f>
        <v>0</v>
      </c>
      <c r="K345" s="233"/>
      <c r="L345" s="43"/>
      <c r="M345" s="234" t="s">
        <v>1</v>
      </c>
      <c r="N345" s="235" t="s">
        <v>41</v>
      </c>
      <c r="O345" s="90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8" t="s">
        <v>236</v>
      </c>
      <c r="AT345" s="238" t="s">
        <v>161</v>
      </c>
      <c r="AU345" s="238" t="s">
        <v>85</v>
      </c>
      <c r="AY345" s="16" t="s">
        <v>158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6" t="s">
        <v>83</v>
      </c>
      <c r="BK345" s="239">
        <f>ROUND(I345*H345,2)</f>
        <v>0</v>
      </c>
      <c r="BL345" s="16" t="s">
        <v>236</v>
      </c>
      <c r="BM345" s="238" t="s">
        <v>2562</v>
      </c>
    </row>
    <row r="346" s="2" customFormat="1">
      <c r="A346" s="37"/>
      <c r="B346" s="38"/>
      <c r="C346" s="39"/>
      <c r="D346" s="240" t="s">
        <v>167</v>
      </c>
      <c r="E346" s="39"/>
      <c r="F346" s="241" t="s">
        <v>1583</v>
      </c>
      <c r="G346" s="39"/>
      <c r="H346" s="39"/>
      <c r="I346" s="242"/>
      <c r="J346" s="39"/>
      <c r="K346" s="39"/>
      <c r="L346" s="43"/>
      <c r="M346" s="243"/>
      <c r="N346" s="244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167</v>
      </c>
      <c r="AU346" s="16" t="s">
        <v>85</v>
      </c>
    </row>
    <row r="347" s="2" customFormat="1" ht="24.15" customHeight="1">
      <c r="A347" s="37"/>
      <c r="B347" s="38"/>
      <c r="C347" s="257" t="s">
        <v>614</v>
      </c>
      <c r="D347" s="257" t="s">
        <v>249</v>
      </c>
      <c r="E347" s="258" t="s">
        <v>1584</v>
      </c>
      <c r="F347" s="259" t="s">
        <v>1585</v>
      </c>
      <c r="G347" s="260" t="s">
        <v>362</v>
      </c>
      <c r="H347" s="261">
        <v>1</v>
      </c>
      <c r="I347" s="262"/>
      <c r="J347" s="263">
        <f>ROUND(I347*H347,2)</f>
        <v>0</v>
      </c>
      <c r="K347" s="264"/>
      <c r="L347" s="265"/>
      <c r="M347" s="266" t="s">
        <v>1</v>
      </c>
      <c r="N347" s="267" t="s">
        <v>41</v>
      </c>
      <c r="O347" s="90"/>
      <c r="P347" s="236">
        <f>O347*H347</f>
        <v>0</v>
      </c>
      <c r="Q347" s="236">
        <v>0.00020000000000000001</v>
      </c>
      <c r="R347" s="236">
        <f>Q347*H347</f>
        <v>0.00020000000000000001</v>
      </c>
      <c r="S347" s="236">
        <v>0</v>
      </c>
      <c r="T347" s="23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8" t="s">
        <v>252</v>
      </c>
      <c r="AT347" s="238" t="s">
        <v>249</v>
      </c>
      <c r="AU347" s="238" t="s">
        <v>85</v>
      </c>
      <c r="AY347" s="16" t="s">
        <v>158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6" t="s">
        <v>83</v>
      </c>
      <c r="BK347" s="239">
        <f>ROUND(I347*H347,2)</f>
        <v>0</v>
      </c>
      <c r="BL347" s="16" t="s">
        <v>236</v>
      </c>
      <c r="BM347" s="238" t="s">
        <v>2563</v>
      </c>
    </row>
    <row r="348" s="2" customFormat="1">
      <c r="A348" s="37"/>
      <c r="B348" s="38"/>
      <c r="C348" s="39"/>
      <c r="D348" s="240" t="s">
        <v>167</v>
      </c>
      <c r="E348" s="39"/>
      <c r="F348" s="241" t="s">
        <v>1585</v>
      </c>
      <c r="G348" s="39"/>
      <c r="H348" s="39"/>
      <c r="I348" s="242"/>
      <c r="J348" s="39"/>
      <c r="K348" s="39"/>
      <c r="L348" s="43"/>
      <c r="M348" s="243"/>
      <c r="N348" s="244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167</v>
      </c>
      <c r="AU348" s="16" t="s">
        <v>85</v>
      </c>
    </row>
    <row r="349" s="2" customFormat="1" ht="21.75" customHeight="1">
      <c r="A349" s="37"/>
      <c r="B349" s="38"/>
      <c r="C349" s="257" t="s">
        <v>618</v>
      </c>
      <c r="D349" s="257" t="s">
        <v>249</v>
      </c>
      <c r="E349" s="258" t="s">
        <v>2564</v>
      </c>
      <c r="F349" s="259" t="s">
        <v>2565</v>
      </c>
      <c r="G349" s="260" t="s">
        <v>362</v>
      </c>
      <c r="H349" s="261">
        <v>1</v>
      </c>
      <c r="I349" s="262"/>
      <c r="J349" s="263">
        <f>ROUND(I349*H349,2)</f>
        <v>0</v>
      </c>
      <c r="K349" s="264"/>
      <c r="L349" s="265"/>
      <c r="M349" s="266" t="s">
        <v>1</v>
      </c>
      <c r="N349" s="267" t="s">
        <v>41</v>
      </c>
      <c r="O349" s="90"/>
      <c r="P349" s="236">
        <f>O349*H349</f>
        <v>0</v>
      </c>
      <c r="Q349" s="236">
        <v>0.00020000000000000001</v>
      </c>
      <c r="R349" s="236">
        <f>Q349*H349</f>
        <v>0.00020000000000000001</v>
      </c>
      <c r="S349" s="236">
        <v>0</v>
      </c>
      <c r="T349" s="23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8" t="s">
        <v>252</v>
      </c>
      <c r="AT349" s="238" t="s">
        <v>249</v>
      </c>
      <c r="AU349" s="238" t="s">
        <v>85</v>
      </c>
      <c r="AY349" s="16" t="s">
        <v>158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6" t="s">
        <v>83</v>
      </c>
      <c r="BK349" s="239">
        <f>ROUND(I349*H349,2)</f>
        <v>0</v>
      </c>
      <c r="BL349" s="16" t="s">
        <v>236</v>
      </c>
      <c r="BM349" s="238" t="s">
        <v>2566</v>
      </c>
    </row>
    <row r="350" s="2" customFormat="1">
      <c r="A350" s="37"/>
      <c r="B350" s="38"/>
      <c r="C350" s="39"/>
      <c r="D350" s="240" t="s">
        <v>167</v>
      </c>
      <c r="E350" s="39"/>
      <c r="F350" s="241" t="s">
        <v>2565</v>
      </c>
      <c r="G350" s="39"/>
      <c r="H350" s="39"/>
      <c r="I350" s="242"/>
      <c r="J350" s="39"/>
      <c r="K350" s="39"/>
      <c r="L350" s="43"/>
      <c r="M350" s="243"/>
      <c r="N350" s="244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167</v>
      </c>
      <c r="AU350" s="16" t="s">
        <v>85</v>
      </c>
    </row>
    <row r="351" s="2" customFormat="1" ht="16.5" customHeight="1">
      <c r="A351" s="37"/>
      <c r="B351" s="38"/>
      <c r="C351" s="226" t="s">
        <v>624</v>
      </c>
      <c r="D351" s="226" t="s">
        <v>161</v>
      </c>
      <c r="E351" s="227" t="s">
        <v>1587</v>
      </c>
      <c r="F351" s="228" t="s">
        <v>1588</v>
      </c>
      <c r="G351" s="229" t="s">
        <v>362</v>
      </c>
      <c r="H351" s="230">
        <v>2</v>
      </c>
      <c r="I351" s="231"/>
      <c r="J351" s="232">
        <f>ROUND(I351*H351,2)</f>
        <v>0</v>
      </c>
      <c r="K351" s="233"/>
      <c r="L351" s="43"/>
      <c r="M351" s="234" t="s">
        <v>1</v>
      </c>
      <c r="N351" s="235" t="s">
        <v>41</v>
      </c>
      <c r="O351" s="90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8" t="s">
        <v>236</v>
      </c>
      <c r="AT351" s="238" t="s">
        <v>161</v>
      </c>
      <c r="AU351" s="238" t="s">
        <v>85</v>
      </c>
      <c r="AY351" s="16" t="s">
        <v>158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6" t="s">
        <v>83</v>
      </c>
      <c r="BK351" s="239">
        <f>ROUND(I351*H351,2)</f>
        <v>0</v>
      </c>
      <c r="BL351" s="16" t="s">
        <v>236</v>
      </c>
      <c r="BM351" s="238" t="s">
        <v>2567</v>
      </c>
    </row>
    <row r="352" s="2" customFormat="1">
      <c r="A352" s="37"/>
      <c r="B352" s="38"/>
      <c r="C352" s="39"/>
      <c r="D352" s="240" t="s">
        <v>167</v>
      </c>
      <c r="E352" s="39"/>
      <c r="F352" s="241" t="s">
        <v>1590</v>
      </c>
      <c r="G352" s="39"/>
      <c r="H352" s="39"/>
      <c r="I352" s="242"/>
      <c r="J352" s="39"/>
      <c r="K352" s="39"/>
      <c r="L352" s="43"/>
      <c r="M352" s="243"/>
      <c r="N352" s="244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167</v>
      </c>
      <c r="AU352" s="16" t="s">
        <v>85</v>
      </c>
    </row>
    <row r="353" s="2" customFormat="1" ht="21.75" customHeight="1">
      <c r="A353" s="37"/>
      <c r="B353" s="38"/>
      <c r="C353" s="257" t="s">
        <v>628</v>
      </c>
      <c r="D353" s="257" t="s">
        <v>249</v>
      </c>
      <c r="E353" s="258" t="s">
        <v>1591</v>
      </c>
      <c r="F353" s="259" t="s">
        <v>1592</v>
      </c>
      <c r="G353" s="260" t="s">
        <v>362</v>
      </c>
      <c r="H353" s="261">
        <v>1</v>
      </c>
      <c r="I353" s="262"/>
      <c r="J353" s="263">
        <f>ROUND(I353*H353,2)</f>
        <v>0</v>
      </c>
      <c r="K353" s="264"/>
      <c r="L353" s="265"/>
      <c r="M353" s="266" t="s">
        <v>1</v>
      </c>
      <c r="N353" s="267" t="s">
        <v>41</v>
      </c>
      <c r="O353" s="90"/>
      <c r="P353" s="236">
        <f>O353*H353</f>
        <v>0</v>
      </c>
      <c r="Q353" s="236">
        <v>0.00029999999999999997</v>
      </c>
      <c r="R353" s="236">
        <f>Q353*H353</f>
        <v>0.00029999999999999997</v>
      </c>
      <c r="S353" s="236">
        <v>0</v>
      </c>
      <c r="T353" s="23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252</v>
      </c>
      <c r="AT353" s="238" t="s">
        <v>249</v>
      </c>
      <c r="AU353" s="238" t="s">
        <v>85</v>
      </c>
      <c r="AY353" s="16" t="s">
        <v>158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83</v>
      </c>
      <c r="BK353" s="239">
        <f>ROUND(I353*H353,2)</f>
        <v>0</v>
      </c>
      <c r="BL353" s="16" t="s">
        <v>236</v>
      </c>
      <c r="BM353" s="238" t="s">
        <v>2568</v>
      </c>
    </row>
    <row r="354" s="2" customFormat="1">
      <c r="A354" s="37"/>
      <c r="B354" s="38"/>
      <c r="C354" s="39"/>
      <c r="D354" s="240" t="s">
        <v>167</v>
      </c>
      <c r="E354" s="39"/>
      <c r="F354" s="241" t="s">
        <v>1592</v>
      </c>
      <c r="G354" s="39"/>
      <c r="H354" s="39"/>
      <c r="I354" s="242"/>
      <c r="J354" s="39"/>
      <c r="K354" s="39"/>
      <c r="L354" s="43"/>
      <c r="M354" s="243"/>
      <c r="N354" s="244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167</v>
      </c>
      <c r="AU354" s="16" t="s">
        <v>85</v>
      </c>
    </row>
    <row r="355" s="2" customFormat="1" ht="24.15" customHeight="1">
      <c r="A355" s="37"/>
      <c r="B355" s="38"/>
      <c r="C355" s="257" t="s">
        <v>631</v>
      </c>
      <c r="D355" s="257" t="s">
        <v>249</v>
      </c>
      <c r="E355" s="258" t="s">
        <v>2569</v>
      </c>
      <c r="F355" s="259" t="s">
        <v>2570</v>
      </c>
      <c r="G355" s="260" t="s">
        <v>362</v>
      </c>
      <c r="H355" s="261">
        <v>1</v>
      </c>
      <c r="I355" s="262"/>
      <c r="J355" s="263">
        <f>ROUND(I355*H355,2)</f>
        <v>0</v>
      </c>
      <c r="K355" s="264"/>
      <c r="L355" s="265"/>
      <c r="M355" s="266" t="s">
        <v>1</v>
      </c>
      <c r="N355" s="267" t="s">
        <v>41</v>
      </c>
      <c r="O355" s="90"/>
      <c r="P355" s="236">
        <f>O355*H355</f>
        <v>0</v>
      </c>
      <c r="Q355" s="236">
        <v>0.00044000000000000002</v>
      </c>
      <c r="R355" s="236">
        <f>Q355*H355</f>
        <v>0.00044000000000000002</v>
      </c>
      <c r="S355" s="236">
        <v>0</v>
      </c>
      <c r="T355" s="23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8" t="s">
        <v>252</v>
      </c>
      <c r="AT355" s="238" t="s">
        <v>249</v>
      </c>
      <c r="AU355" s="238" t="s">
        <v>85</v>
      </c>
      <c r="AY355" s="16" t="s">
        <v>158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6" t="s">
        <v>83</v>
      </c>
      <c r="BK355" s="239">
        <f>ROUND(I355*H355,2)</f>
        <v>0</v>
      </c>
      <c r="BL355" s="16" t="s">
        <v>236</v>
      </c>
      <c r="BM355" s="238" t="s">
        <v>2571</v>
      </c>
    </row>
    <row r="356" s="2" customFormat="1">
      <c r="A356" s="37"/>
      <c r="B356" s="38"/>
      <c r="C356" s="39"/>
      <c r="D356" s="240" t="s">
        <v>167</v>
      </c>
      <c r="E356" s="39"/>
      <c r="F356" s="241" t="s">
        <v>2572</v>
      </c>
      <c r="G356" s="39"/>
      <c r="H356" s="39"/>
      <c r="I356" s="242"/>
      <c r="J356" s="39"/>
      <c r="K356" s="39"/>
      <c r="L356" s="43"/>
      <c r="M356" s="243"/>
      <c r="N356" s="244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167</v>
      </c>
      <c r="AU356" s="16" t="s">
        <v>85</v>
      </c>
    </row>
    <row r="357" s="2" customFormat="1" ht="24.15" customHeight="1">
      <c r="A357" s="37"/>
      <c r="B357" s="38"/>
      <c r="C357" s="226" t="s">
        <v>635</v>
      </c>
      <c r="D357" s="226" t="s">
        <v>161</v>
      </c>
      <c r="E357" s="227" t="s">
        <v>2573</v>
      </c>
      <c r="F357" s="228" t="s">
        <v>2574</v>
      </c>
      <c r="G357" s="229" t="s">
        <v>276</v>
      </c>
      <c r="H357" s="230">
        <v>4.2000000000000002</v>
      </c>
      <c r="I357" s="231"/>
      <c r="J357" s="232">
        <f>ROUND(I357*H357,2)</f>
        <v>0</v>
      </c>
      <c r="K357" s="233"/>
      <c r="L357" s="43"/>
      <c r="M357" s="234" t="s">
        <v>1</v>
      </c>
      <c r="N357" s="235" t="s">
        <v>41</v>
      </c>
      <c r="O357" s="90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8" t="s">
        <v>236</v>
      </c>
      <c r="AT357" s="238" t="s">
        <v>161</v>
      </c>
      <c r="AU357" s="238" t="s">
        <v>85</v>
      </c>
      <c r="AY357" s="16" t="s">
        <v>158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6" t="s">
        <v>83</v>
      </c>
      <c r="BK357" s="239">
        <f>ROUND(I357*H357,2)</f>
        <v>0</v>
      </c>
      <c r="BL357" s="16" t="s">
        <v>236</v>
      </c>
      <c r="BM357" s="238" t="s">
        <v>2575</v>
      </c>
    </row>
    <row r="358" s="2" customFormat="1">
      <c r="A358" s="37"/>
      <c r="B358" s="38"/>
      <c r="C358" s="39"/>
      <c r="D358" s="240" t="s">
        <v>167</v>
      </c>
      <c r="E358" s="39"/>
      <c r="F358" s="241" t="s">
        <v>2576</v>
      </c>
      <c r="G358" s="39"/>
      <c r="H358" s="39"/>
      <c r="I358" s="242"/>
      <c r="J358" s="39"/>
      <c r="K358" s="39"/>
      <c r="L358" s="43"/>
      <c r="M358" s="243"/>
      <c r="N358" s="244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167</v>
      </c>
      <c r="AU358" s="16" t="s">
        <v>85</v>
      </c>
    </row>
    <row r="359" s="2" customFormat="1" ht="16.5" customHeight="1">
      <c r="A359" s="37"/>
      <c r="B359" s="38"/>
      <c r="C359" s="257" t="s">
        <v>640</v>
      </c>
      <c r="D359" s="257" t="s">
        <v>249</v>
      </c>
      <c r="E359" s="258" t="s">
        <v>2577</v>
      </c>
      <c r="F359" s="259" t="s">
        <v>2578</v>
      </c>
      <c r="G359" s="260" t="s">
        <v>276</v>
      </c>
      <c r="H359" s="261">
        <v>5.04</v>
      </c>
      <c r="I359" s="262"/>
      <c r="J359" s="263">
        <f>ROUND(I359*H359,2)</f>
        <v>0</v>
      </c>
      <c r="K359" s="264"/>
      <c r="L359" s="265"/>
      <c r="M359" s="266" t="s">
        <v>1</v>
      </c>
      <c r="N359" s="267" t="s">
        <v>41</v>
      </c>
      <c r="O359" s="90"/>
      <c r="P359" s="236">
        <f>O359*H359</f>
        <v>0</v>
      </c>
      <c r="Q359" s="236">
        <v>0.00069999999999999999</v>
      </c>
      <c r="R359" s="236">
        <f>Q359*H359</f>
        <v>0.0035279999999999999</v>
      </c>
      <c r="S359" s="236">
        <v>0</v>
      </c>
      <c r="T359" s="23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8" t="s">
        <v>252</v>
      </c>
      <c r="AT359" s="238" t="s">
        <v>249</v>
      </c>
      <c r="AU359" s="238" t="s">
        <v>85</v>
      </c>
      <c r="AY359" s="16" t="s">
        <v>158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6" t="s">
        <v>83</v>
      </c>
      <c r="BK359" s="239">
        <f>ROUND(I359*H359,2)</f>
        <v>0</v>
      </c>
      <c r="BL359" s="16" t="s">
        <v>236</v>
      </c>
      <c r="BM359" s="238" t="s">
        <v>2579</v>
      </c>
    </row>
    <row r="360" s="2" customFormat="1">
      <c r="A360" s="37"/>
      <c r="B360" s="38"/>
      <c r="C360" s="39"/>
      <c r="D360" s="240" t="s">
        <v>167</v>
      </c>
      <c r="E360" s="39"/>
      <c r="F360" s="241" t="s">
        <v>2578</v>
      </c>
      <c r="G360" s="39"/>
      <c r="H360" s="39"/>
      <c r="I360" s="242"/>
      <c r="J360" s="39"/>
      <c r="K360" s="39"/>
      <c r="L360" s="43"/>
      <c r="M360" s="243"/>
      <c r="N360" s="24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167</v>
      </c>
      <c r="AU360" s="16" t="s">
        <v>85</v>
      </c>
    </row>
    <row r="361" s="13" customFormat="1">
      <c r="A361" s="13"/>
      <c r="B361" s="245"/>
      <c r="C361" s="246"/>
      <c r="D361" s="240" t="s">
        <v>169</v>
      </c>
      <c r="E361" s="246"/>
      <c r="F361" s="248" t="s">
        <v>2580</v>
      </c>
      <c r="G361" s="246"/>
      <c r="H361" s="249">
        <v>5.04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5" t="s">
        <v>169</v>
      </c>
      <c r="AU361" s="255" t="s">
        <v>85</v>
      </c>
      <c r="AV361" s="13" t="s">
        <v>85</v>
      </c>
      <c r="AW361" s="13" t="s">
        <v>4</v>
      </c>
      <c r="AX361" s="13" t="s">
        <v>83</v>
      </c>
      <c r="AY361" s="255" t="s">
        <v>158</v>
      </c>
    </row>
    <row r="362" s="2" customFormat="1" ht="33" customHeight="1">
      <c r="A362" s="37"/>
      <c r="B362" s="38"/>
      <c r="C362" s="226" t="s">
        <v>644</v>
      </c>
      <c r="D362" s="226" t="s">
        <v>161</v>
      </c>
      <c r="E362" s="227" t="s">
        <v>1624</v>
      </c>
      <c r="F362" s="228" t="s">
        <v>1625</v>
      </c>
      <c r="G362" s="229" t="s">
        <v>362</v>
      </c>
      <c r="H362" s="230">
        <v>2</v>
      </c>
      <c r="I362" s="231"/>
      <c r="J362" s="232">
        <f>ROUND(I362*H362,2)</f>
        <v>0</v>
      </c>
      <c r="K362" s="233"/>
      <c r="L362" s="43"/>
      <c r="M362" s="234" t="s">
        <v>1</v>
      </c>
      <c r="N362" s="235" t="s">
        <v>41</v>
      </c>
      <c r="O362" s="90"/>
      <c r="P362" s="236">
        <f>O362*H362</f>
        <v>0</v>
      </c>
      <c r="Q362" s="236">
        <v>0</v>
      </c>
      <c r="R362" s="236">
        <f>Q362*H362</f>
        <v>0</v>
      </c>
      <c r="S362" s="236">
        <v>0</v>
      </c>
      <c r="T362" s="23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8" t="s">
        <v>236</v>
      </c>
      <c r="AT362" s="238" t="s">
        <v>161</v>
      </c>
      <c r="AU362" s="238" t="s">
        <v>85</v>
      </c>
      <c r="AY362" s="16" t="s">
        <v>158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6" t="s">
        <v>83</v>
      </c>
      <c r="BK362" s="239">
        <f>ROUND(I362*H362,2)</f>
        <v>0</v>
      </c>
      <c r="BL362" s="16" t="s">
        <v>236</v>
      </c>
      <c r="BM362" s="238" t="s">
        <v>2581</v>
      </c>
    </row>
    <row r="363" s="2" customFormat="1">
      <c r="A363" s="37"/>
      <c r="B363" s="38"/>
      <c r="C363" s="39"/>
      <c r="D363" s="240" t="s">
        <v>167</v>
      </c>
      <c r="E363" s="39"/>
      <c r="F363" s="241" t="s">
        <v>1627</v>
      </c>
      <c r="G363" s="39"/>
      <c r="H363" s="39"/>
      <c r="I363" s="242"/>
      <c r="J363" s="39"/>
      <c r="K363" s="39"/>
      <c r="L363" s="43"/>
      <c r="M363" s="243"/>
      <c r="N363" s="244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167</v>
      </c>
      <c r="AU363" s="16" t="s">
        <v>85</v>
      </c>
    </row>
    <row r="364" s="2" customFormat="1" ht="16.5" customHeight="1">
      <c r="A364" s="37"/>
      <c r="B364" s="38"/>
      <c r="C364" s="257" t="s">
        <v>649</v>
      </c>
      <c r="D364" s="257" t="s">
        <v>249</v>
      </c>
      <c r="E364" s="258" t="s">
        <v>1628</v>
      </c>
      <c r="F364" s="259" t="s">
        <v>1629</v>
      </c>
      <c r="G364" s="260" t="s">
        <v>362</v>
      </c>
      <c r="H364" s="261">
        <v>2</v>
      </c>
      <c r="I364" s="262"/>
      <c r="J364" s="263">
        <f>ROUND(I364*H364,2)</f>
        <v>0</v>
      </c>
      <c r="K364" s="264"/>
      <c r="L364" s="265"/>
      <c r="M364" s="266" t="s">
        <v>1</v>
      </c>
      <c r="N364" s="267" t="s">
        <v>41</v>
      </c>
      <c r="O364" s="90"/>
      <c r="P364" s="236">
        <f>O364*H364</f>
        <v>0</v>
      </c>
      <c r="Q364" s="236">
        <v>5.0000000000000002E-05</v>
      </c>
      <c r="R364" s="236">
        <f>Q364*H364</f>
        <v>0.00010000000000000001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252</v>
      </c>
      <c r="AT364" s="238" t="s">
        <v>249</v>
      </c>
      <c r="AU364" s="238" t="s">
        <v>85</v>
      </c>
      <c r="AY364" s="16" t="s">
        <v>158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83</v>
      </c>
      <c r="BK364" s="239">
        <f>ROUND(I364*H364,2)</f>
        <v>0</v>
      </c>
      <c r="BL364" s="16" t="s">
        <v>236</v>
      </c>
      <c r="BM364" s="238" t="s">
        <v>2582</v>
      </c>
    </row>
    <row r="365" s="2" customFormat="1">
      <c r="A365" s="37"/>
      <c r="B365" s="38"/>
      <c r="C365" s="39"/>
      <c r="D365" s="240" t="s">
        <v>167</v>
      </c>
      <c r="E365" s="39"/>
      <c r="F365" s="241" t="s">
        <v>1629</v>
      </c>
      <c r="G365" s="39"/>
      <c r="H365" s="39"/>
      <c r="I365" s="242"/>
      <c r="J365" s="39"/>
      <c r="K365" s="39"/>
      <c r="L365" s="43"/>
      <c r="M365" s="243"/>
      <c r="N365" s="244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167</v>
      </c>
      <c r="AU365" s="16" t="s">
        <v>85</v>
      </c>
    </row>
    <row r="366" s="2" customFormat="1" ht="33" customHeight="1">
      <c r="A366" s="37"/>
      <c r="B366" s="38"/>
      <c r="C366" s="226" t="s">
        <v>653</v>
      </c>
      <c r="D366" s="226" t="s">
        <v>161</v>
      </c>
      <c r="E366" s="227" t="s">
        <v>1638</v>
      </c>
      <c r="F366" s="228" t="s">
        <v>1639</v>
      </c>
      <c r="G366" s="229" t="s">
        <v>276</v>
      </c>
      <c r="H366" s="230">
        <v>3</v>
      </c>
      <c r="I366" s="231"/>
      <c r="J366" s="232">
        <f>ROUND(I366*H366,2)</f>
        <v>0</v>
      </c>
      <c r="K366" s="233"/>
      <c r="L366" s="43"/>
      <c r="M366" s="234" t="s">
        <v>1</v>
      </c>
      <c r="N366" s="235" t="s">
        <v>41</v>
      </c>
      <c r="O366" s="90"/>
      <c r="P366" s="236">
        <f>O366*H366</f>
        <v>0</v>
      </c>
      <c r="Q366" s="236">
        <v>0.00069999999999999999</v>
      </c>
      <c r="R366" s="236">
        <f>Q366*H366</f>
        <v>0.0020999999999999999</v>
      </c>
      <c r="S366" s="236">
        <v>0</v>
      </c>
      <c r="T366" s="23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8" t="s">
        <v>236</v>
      </c>
      <c r="AT366" s="238" t="s">
        <v>161</v>
      </c>
      <c r="AU366" s="238" t="s">
        <v>85</v>
      </c>
      <c r="AY366" s="16" t="s">
        <v>158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6" t="s">
        <v>83</v>
      </c>
      <c r="BK366" s="239">
        <f>ROUND(I366*H366,2)</f>
        <v>0</v>
      </c>
      <c r="BL366" s="16" t="s">
        <v>236</v>
      </c>
      <c r="BM366" s="238" t="s">
        <v>2583</v>
      </c>
    </row>
    <row r="367" s="2" customFormat="1">
      <c r="A367" s="37"/>
      <c r="B367" s="38"/>
      <c r="C367" s="39"/>
      <c r="D367" s="240" t="s">
        <v>167</v>
      </c>
      <c r="E367" s="39"/>
      <c r="F367" s="241" t="s">
        <v>1641</v>
      </c>
      <c r="G367" s="39"/>
      <c r="H367" s="39"/>
      <c r="I367" s="242"/>
      <c r="J367" s="39"/>
      <c r="K367" s="39"/>
      <c r="L367" s="43"/>
      <c r="M367" s="243"/>
      <c r="N367" s="244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167</v>
      </c>
      <c r="AU367" s="16" t="s">
        <v>85</v>
      </c>
    </row>
    <row r="368" s="2" customFormat="1" ht="24.15" customHeight="1">
      <c r="A368" s="37"/>
      <c r="B368" s="38"/>
      <c r="C368" s="226" t="s">
        <v>659</v>
      </c>
      <c r="D368" s="226" t="s">
        <v>161</v>
      </c>
      <c r="E368" s="227" t="s">
        <v>1642</v>
      </c>
      <c r="F368" s="228" t="s">
        <v>1643</v>
      </c>
      <c r="G368" s="229" t="s">
        <v>192</v>
      </c>
      <c r="H368" s="230">
        <v>0.01</v>
      </c>
      <c r="I368" s="231"/>
      <c r="J368" s="232">
        <f>ROUND(I368*H368,2)</f>
        <v>0</v>
      </c>
      <c r="K368" s="233"/>
      <c r="L368" s="43"/>
      <c r="M368" s="234" t="s">
        <v>1</v>
      </c>
      <c r="N368" s="235" t="s">
        <v>41</v>
      </c>
      <c r="O368" s="90"/>
      <c r="P368" s="236">
        <f>O368*H368</f>
        <v>0</v>
      </c>
      <c r="Q368" s="236">
        <v>0</v>
      </c>
      <c r="R368" s="236">
        <f>Q368*H368</f>
        <v>0</v>
      </c>
      <c r="S368" s="236">
        <v>0</v>
      </c>
      <c r="T368" s="23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8" t="s">
        <v>236</v>
      </c>
      <c r="AT368" s="238" t="s">
        <v>161</v>
      </c>
      <c r="AU368" s="238" t="s">
        <v>85</v>
      </c>
      <c r="AY368" s="16" t="s">
        <v>158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6" t="s">
        <v>83</v>
      </c>
      <c r="BK368" s="239">
        <f>ROUND(I368*H368,2)</f>
        <v>0</v>
      </c>
      <c r="BL368" s="16" t="s">
        <v>236</v>
      </c>
      <c r="BM368" s="238" t="s">
        <v>2584</v>
      </c>
    </row>
    <row r="369" s="2" customFormat="1">
      <c r="A369" s="37"/>
      <c r="B369" s="38"/>
      <c r="C369" s="39"/>
      <c r="D369" s="240" t="s">
        <v>167</v>
      </c>
      <c r="E369" s="39"/>
      <c r="F369" s="241" t="s">
        <v>1645</v>
      </c>
      <c r="G369" s="39"/>
      <c r="H369" s="39"/>
      <c r="I369" s="242"/>
      <c r="J369" s="39"/>
      <c r="K369" s="39"/>
      <c r="L369" s="43"/>
      <c r="M369" s="243"/>
      <c r="N369" s="244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167</v>
      </c>
      <c r="AU369" s="16" t="s">
        <v>85</v>
      </c>
    </row>
    <row r="370" s="12" customFormat="1" ht="22.8" customHeight="1">
      <c r="A370" s="12"/>
      <c r="B370" s="210"/>
      <c r="C370" s="211"/>
      <c r="D370" s="212" t="s">
        <v>75</v>
      </c>
      <c r="E370" s="224" t="s">
        <v>1646</v>
      </c>
      <c r="F370" s="224" t="s">
        <v>1647</v>
      </c>
      <c r="G370" s="211"/>
      <c r="H370" s="211"/>
      <c r="I370" s="214"/>
      <c r="J370" s="225">
        <f>BK370</f>
        <v>0</v>
      </c>
      <c r="K370" s="211"/>
      <c r="L370" s="216"/>
      <c r="M370" s="217"/>
      <c r="N370" s="218"/>
      <c r="O370" s="218"/>
      <c r="P370" s="219">
        <f>SUM(P371:P375)</f>
        <v>0</v>
      </c>
      <c r="Q370" s="218"/>
      <c r="R370" s="219">
        <f>SUM(R371:R375)</f>
        <v>0.24083999999999997</v>
      </c>
      <c r="S370" s="218"/>
      <c r="T370" s="220">
        <f>SUM(T371:T375)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21" t="s">
        <v>85</v>
      </c>
      <c r="AT370" s="222" t="s">
        <v>75</v>
      </c>
      <c r="AU370" s="222" t="s">
        <v>83</v>
      </c>
      <c r="AY370" s="221" t="s">
        <v>158</v>
      </c>
      <c r="BK370" s="223">
        <f>SUM(BK371:BK375)</f>
        <v>0</v>
      </c>
    </row>
    <row r="371" s="2" customFormat="1" ht="24.15" customHeight="1">
      <c r="A371" s="37"/>
      <c r="B371" s="38"/>
      <c r="C371" s="226" t="s">
        <v>663</v>
      </c>
      <c r="D371" s="226" t="s">
        <v>161</v>
      </c>
      <c r="E371" s="227" t="s">
        <v>1648</v>
      </c>
      <c r="F371" s="228" t="s">
        <v>1649</v>
      </c>
      <c r="G371" s="229" t="s">
        <v>235</v>
      </c>
      <c r="H371" s="230">
        <v>2.3999999999999999</v>
      </c>
      <c r="I371" s="231"/>
      <c r="J371" s="232">
        <f>ROUND(I371*H371,2)</f>
        <v>0</v>
      </c>
      <c r="K371" s="233"/>
      <c r="L371" s="43"/>
      <c r="M371" s="234" t="s">
        <v>1</v>
      </c>
      <c r="N371" s="235" t="s">
        <v>41</v>
      </c>
      <c r="O371" s="90"/>
      <c r="P371" s="236">
        <f>O371*H371</f>
        <v>0</v>
      </c>
      <c r="Q371" s="236">
        <v>0.10035</v>
      </c>
      <c r="R371" s="236">
        <f>Q371*H371</f>
        <v>0.24083999999999997</v>
      </c>
      <c r="S371" s="236">
        <v>0</v>
      </c>
      <c r="T371" s="23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8" t="s">
        <v>236</v>
      </c>
      <c r="AT371" s="238" t="s">
        <v>161</v>
      </c>
      <c r="AU371" s="238" t="s">
        <v>85</v>
      </c>
      <c r="AY371" s="16" t="s">
        <v>158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6" t="s">
        <v>83</v>
      </c>
      <c r="BK371" s="239">
        <f>ROUND(I371*H371,2)</f>
        <v>0</v>
      </c>
      <c r="BL371" s="16" t="s">
        <v>236</v>
      </c>
      <c r="BM371" s="238" t="s">
        <v>2585</v>
      </c>
    </row>
    <row r="372" s="2" customFormat="1">
      <c r="A372" s="37"/>
      <c r="B372" s="38"/>
      <c r="C372" s="39"/>
      <c r="D372" s="240" t="s">
        <v>167</v>
      </c>
      <c r="E372" s="39"/>
      <c r="F372" s="241" t="s">
        <v>1651</v>
      </c>
      <c r="G372" s="39"/>
      <c r="H372" s="39"/>
      <c r="I372" s="242"/>
      <c r="J372" s="39"/>
      <c r="K372" s="39"/>
      <c r="L372" s="43"/>
      <c r="M372" s="243"/>
      <c r="N372" s="244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167</v>
      </c>
      <c r="AU372" s="16" t="s">
        <v>85</v>
      </c>
    </row>
    <row r="373" s="13" customFormat="1">
      <c r="A373" s="13"/>
      <c r="B373" s="245"/>
      <c r="C373" s="246"/>
      <c r="D373" s="240" t="s">
        <v>169</v>
      </c>
      <c r="E373" s="247" t="s">
        <v>1</v>
      </c>
      <c r="F373" s="248" t="s">
        <v>2586</v>
      </c>
      <c r="G373" s="246"/>
      <c r="H373" s="249">
        <v>2.3999999999999999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5" t="s">
        <v>169</v>
      </c>
      <c r="AU373" s="255" t="s">
        <v>85</v>
      </c>
      <c r="AV373" s="13" t="s">
        <v>85</v>
      </c>
      <c r="AW373" s="13" t="s">
        <v>32</v>
      </c>
      <c r="AX373" s="13" t="s">
        <v>83</v>
      </c>
      <c r="AY373" s="255" t="s">
        <v>158</v>
      </c>
    </row>
    <row r="374" s="2" customFormat="1" ht="24.15" customHeight="1">
      <c r="A374" s="37"/>
      <c r="B374" s="38"/>
      <c r="C374" s="226" t="s">
        <v>669</v>
      </c>
      <c r="D374" s="226" t="s">
        <v>161</v>
      </c>
      <c r="E374" s="227" t="s">
        <v>1653</v>
      </c>
      <c r="F374" s="228" t="s">
        <v>1654</v>
      </c>
      <c r="G374" s="229" t="s">
        <v>192</v>
      </c>
      <c r="H374" s="230">
        <v>0.24099999999999999</v>
      </c>
      <c r="I374" s="231"/>
      <c r="J374" s="232">
        <f>ROUND(I374*H374,2)</f>
        <v>0</v>
      </c>
      <c r="K374" s="233"/>
      <c r="L374" s="43"/>
      <c r="M374" s="234" t="s">
        <v>1</v>
      </c>
      <c r="N374" s="235" t="s">
        <v>41</v>
      </c>
      <c r="O374" s="90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8" t="s">
        <v>236</v>
      </c>
      <c r="AT374" s="238" t="s">
        <v>161</v>
      </c>
      <c r="AU374" s="238" t="s">
        <v>85</v>
      </c>
      <c r="AY374" s="16" t="s">
        <v>158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6" t="s">
        <v>83</v>
      </c>
      <c r="BK374" s="239">
        <f>ROUND(I374*H374,2)</f>
        <v>0</v>
      </c>
      <c r="BL374" s="16" t="s">
        <v>236</v>
      </c>
      <c r="BM374" s="238" t="s">
        <v>2587</v>
      </c>
    </row>
    <row r="375" s="2" customFormat="1">
      <c r="A375" s="37"/>
      <c r="B375" s="38"/>
      <c r="C375" s="39"/>
      <c r="D375" s="240" t="s">
        <v>167</v>
      </c>
      <c r="E375" s="39"/>
      <c r="F375" s="241" t="s">
        <v>1656</v>
      </c>
      <c r="G375" s="39"/>
      <c r="H375" s="39"/>
      <c r="I375" s="242"/>
      <c r="J375" s="39"/>
      <c r="K375" s="39"/>
      <c r="L375" s="43"/>
      <c r="M375" s="243"/>
      <c r="N375" s="244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167</v>
      </c>
      <c r="AU375" s="16" t="s">
        <v>85</v>
      </c>
    </row>
    <row r="376" s="12" customFormat="1" ht="22.8" customHeight="1">
      <c r="A376" s="12"/>
      <c r="B376" s="210"/>
      <c r="C376" s="211"/>
      <c r="D376" s="212" t="s">
        <v>75</v>
      </c>
      <c r="E376" s="224" t="s">
        <v>1657</v>
      </c>
      <c r="F376" s="224" t="s">
        <v>1658</v>
      </c>
      <c r="G376" s="211"/>
      <c r="H376" s="211"/>
      <c r="I376" s="214"/>
      <c r="J376" s="225">
        <f>BK376</f>
        <v>0</v>
      </c>
      <c r="K376" s="211"/>
      <c r="L376" s="216"/>
      <c r="M376" s="217"/>
      <c r="N376" s="218"/>
      <c r="O376" s="218"/>
      <c r="P376" s="219">
        <f>SUM(P377:P381)</f>
        <v>0</v>
      </c>
      <c r="Q376" s="218"/>
      <c r="R376" s="219">
        <f>SUM(R377:R381)</f>
        <v>0.10153600000000002</v>
      </c>
      <c r="S376" s="218"/>
      <c r="T376" s="220">
        <f>SUM(T377:T381)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21" t="s">
        <v>85</v>
      </c>
      <c r="AT376" s="222" t="s">
        <v>75</v>
      </c>
      <c r="AU376" s="222" t="s">
        <v>83</v>
      </c>
      <c r="AY376" s="221" t="s">
        <v>158</v>
      </c>
      <c r="BK376" s="223">
        <f>SUM(BK377:BK381)</f>
        <v>0</v>
      </c>
    </row>
    <row r="377" s="2" customFormat="1" ht="33" customHeight="1">
      <c r="A377" s="37"/>
      <c r="B377" s="38"/>
      <c r="C377" s="226" t="s">
        <v>673</v>
      </c>
      <c r="D377" s="226" t="s">
        <v>161</v>
      </c>
      <c r="E377" s="227" t="s">
        <v>1659</v>
      </c>
      <c r="F377" s="228" t="s">
        <v>1660</v>
      </c>
      <c r="G377" s="229" t="s">
        <v>276</v>
      </c>
      <c r="H377" s="230">
        <v>3.2000000000000002</v>
      </c>
      <c r="I377" s="231"/>
      <c r="J377" s="232">
        <f>ROUND(I377*H377,2)</f>
        <v>0</v>
      </c>
      <c r="K377" s="233"/>
      <c r="L377" s="43"/>
      <c r="M377" s="234" t="s">
        <v>1</v>
      </c>
      <c r="N377" s="235" t="s">
        <v>41</v>
      </c>
      <c r="O377" s="90"/>
      <c r="P377" s="236">
        <f>O377*H377</f>
        <v>0</v>
      </c>
      <c r="Q377" s="236">
        <v>0.031730000000000001</v>
      </c>
      <c r="R377" s="236">
        <f>Q377*H377</f>
        <v>0.10153600000000002</v>
      </c>
      <c r="S377" s="236">
        <v>0</v>
      </c>
      <c r="T377" s="23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8" t="s">
        <v>236</v>
      </c>
      <c r="AT377" s="238" t="s">
        <v>161</v>
      </c>
      <c r="AU377" s="238" t="s">
        <v>85</v>
      </c>
      <c r="AY377" s="16" t="s">
        <v>158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6" t="s">
        <v>83</v>
      </c>
      <c r="BK377" s="239">
        <f>ROUND(I377*H377,2)</f>
        <v>0</v>
      </c>
      <c r="BL377" s="16" t="s">
        <v>236</v>
      </c>
      <c r="BM377" s="238" t="s">
        <v>2588</v>
      </c>
    </row>
    <row r="378" s="2" customFormat="1">
      <c r="A378" s="37"/>
      <c r="B378" s="38"/>
      <c r="C378" s="39"/>
      <c r="D378" s="240" t="s">
        <v>167</v>
      </c>
      <c r="E378" s="39"/>
      <c r="F378" s="241" t="s">
        <v>1662</v>
      </c>
      <c r="G378" s="39"/>
      <c r="H378" s="39"/>
      <c r="I378" s="242"/>
      <c r="J378" s="39"/>
      <c r="K378" s="39"/>
      <c r="L378" s="43"/>
      <c r="M378" s="243"/>
      <c r="N378" s="244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167</v>
      </c>
      <c r="AU378" s="16" t="s">
        <v>85</v>
      </c>
    </row>
    <row r="379" s="2" customFormat="1">
      <c r="A379" s="37"/>
      <c r="B379" s="38"/>
      <c r="C379" s="39"/>
      <c r="D379" s="240" t="s">
        <v>239</v>
      </c>
      <c r="E379" s="39"/>
      <c r="F379" s="256" t="s">
        <v>1663</v>
      </c>
      <c r="G379" s="39"/>
      <c r="H379" s="39"/>
      <c r="I379" s="242"/>
      <c r="J379" s="39"/>
      <c r="K379" s="39"/>
      <c r="L379" s="43"/>
      <c r="M379" s="243"/>
      <c r="N379" s="244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239</v>
      </c>
      <c r="AU379" s="16" t="s">
        <v>85</v>
      </c>
    </row>
    <row r="380" s="2" customFormat="1" ht="24.15" customHeight="1">
      <c r="A380" s="37"/>
      <c r="B380" s="38"/>
      <c r="C380" s="226" t="s">
        <v>678</v>
      </c>
      <c r="D380" s="226" t="s">
        <v>161</v>
      </c>
      <c r="E380" s="227" t="s">
        <v>1664</v>
      </c>
      <c r="F380" s="228" t="s">
        <v>1665</v>
      </c>
      <c r="G380" s="229" t="s">
        <v>192</v>
      </c>
      <c r="H380" s="230">
        <v>0.10199999999999999</v>
      </c>
      <c r="I380" s="231"/>
      <c r="J380" s="232">
        <f>ROUND(I380*H380,2)</f>
        <v>0</v>
      </c>
      <c r="K380" s="233"/>
      <c r="L380" s="43"/>
      <c r="M380" s="234" t="s">
        <v>1</v>
      </c>
      <c r="N380" s="235" t="s">
        <v>41</v>
      </c>
      <c r="O380" s="90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8" t="s">
        <v>236</v>
      </c>
      <c r="AT380" s="238" t="s">
        <v>161</v>
      </c>
      <c r="AU380" s="238" t="s">
        <v>85</v>
      </c>
      <c r="AY380" s="16" t="s">
        <v>158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6" t="s">
        <v>83</v>
      </c>
      <c r="BK380" s="239">
        <f>ROUND(I380*H380,2)</f>
        <v>0</v>
      </c>
      <c r="BL380" s="16" t="s">
        <v>236</v>
      </c>
      <c r="BM380" s="238" t="s">
        <v>2589</v>
      </c>
    </row>
    <row r="381" s="2" customFormat="1">
      <c r="A381" s="37"/>
      <c r="B381" s="38"/>
      <c r="C381" s="39"/>
      <c r="D381" s="240" t="s">
        <v>167</v>
      </c>
      <c r="E381" s="39"/>
      <c r="F381" s="241" t="s">
        <v>1667</v>
      </c>
      <c r="G381" s="39"/>
      <c r="H381" s="39"/>
      <c r="I381" s="242"/>
      <c r="J381" s="39"/>
      <c r="K381" s="39"/>
      <c r="L381" s="43"/>
      <c r="M381" s="243"/>
      <c r="N381" s="244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167</v>
      </c>
      <c r="AU381" s="16" t="s">
        <v>85</v>
      </c>
    </row>
    <row r="382" s="12" customFormat="1" ht="22.8" customHeight="1">
      <c r="A382" s="12"/>
      <c r="B382" s="210"/>
      <c r="C382" s="211"/>
      <c r="D382" s="212" t="s">
        <v>75</v>
      </c>
      <c r="E382" s="224" t="s">
        <v>1668</v>
      </c>
      <c r="F382" s="224" t="s">
        <v>1669</v>
      </c>
      <c r="G382" s="211"/>
      <c r="H382" s="211"/>
      <c r="I382" s="214"/>
      <c r="J382" s="225">
        <f>BK382</f>
        <v>0</v>
      </c>
      <c r="K382" s="211"/>
      <c r="L382" s="216"/>
      <c r="M382" s="217"/>
      <c r="N382" s="218"/>
      <c r="O382" s="218"/>
      <c r="P382" s="219">
        <f>SUM(P383:P397)</f>
        <v>0</v>
      </c>
      <c r="Q382" s="218"/>
      <c r="R382" s="219">
        <f>SUM(R383:R397)</f>
        <v>0.042599999999999999</v>
      </c>
      <c r="S382" s="218"/>
      <c r="T382" s="220">
        <f>SUM(T383:T397)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21" t="s">
        <v>85</v>
      </c>
      <c r="AT382" s="222" t="s">
        <v>75</v>
      </c>
      <c r="AU382" s="222" t="s">
        <v>83</v>
      </c>
      <c r="AY382" s="221" t="s">
        <v>158</v>
      </c>
      <c r="BK382" s="223">
        <f>SUM(BK383:BK397)</f>
        <v>0</v>
      </c>
    </row>
    <row r="383" s="2" customFormat="1" ht="24.15" customHeight="1">
      <c r="A383" s="37"/>
      <c r="B383" s="38"/>
      <c r="C383" s="226" t="s">
        <v>682</v>
      </c>
      <c r="D383" s="226" t="s">
        <v>161</v>
      </c>
      <c r="E383" s="227" t="s">
        <v>1682</v>
      </c>
      <c r="F383" s="228" t="s">
        <v>1683</v>
      </c>
      <c r="G383" s="229" t="s">
        <v>362</v>
      </c>
      <c r="H383" s="230">
        <v>1</v>
      </c>
      <c r="I383" s="231"/>
      <c r="J383" s="232">
        <f>ROUND(I383*H383,2)</f>
        <v>0</v>
      </c>
      <c r="K383" s="233"/>
      <c r="L383" s="43"/>
      <c r="M383" s="234" t="s">
        <v>1</v>
      </c>
      <c r="N383" s="235" t="s">
        <v>41</v>
      </c>
      <c r="O383" s="90"/>
      <c r="P383" s="236">
        <f>O383*H383</f>
        <v>0</v>
      </c>
      <c r="Q383" s="236">
        <v>0</v>
      </c>
      <c r="R383" s="236">
        <f>Q383*H383</f>
        <v>0</v>
      </c>
      <c r="S383" s="236">
        <v>0</v>
      </c>
      <c r="T383" s="23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8" t="s">
        <v>236</v>
      </c>
      <c r="AT383" s="238" t="s">
        <v>161</v>
      </c>
      <c r="AU383" s="238" t="s">
        <v>85</v>
      </c>
      <c r="AY383" s="16" t="s">
        <v>158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6" t="s">
        <v>83</v>
      </c>
      <c r="BK383" s="239">
        <f>ROUND(I383*H383,2)</f>
        <v>0</v>
      </c>
      <c r="BL383" s="16" t="s">
        <v>236</v>
      </c>
      <c r="BM383" s="238" t="s">
        <v>2590</v>
      </c>
    </row>
    <row r="384" s="2" customFormat="1">
      <c r="A384" s="37"/>
      <c r="B384" s="38"/>
      <c r="C384" s="39"/>
      <c r="D384" s="240" t="s">
        <v>167</v>
      </c>
      <c r="E384" s="39"/>
      <c r="F384" s="241" t="s">
        <v>1685</v>
      </c>
      <c r="G384" s="39"/>
      <c r="H384" s="39"/>
      <c r="I384" s="242"/>
      <c r="J384" s="39"/>
      <c r="K384" s="39"/>
      <c r="L384" s="43"/>
      <c r="M384" s="243"/>
      <c r="N384" s="244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167</v>
      </c>
      <c r="AU384" s="16" t="s">
        <v>85</v>
      </c>
    </row>
    <row r="385" s="2" customFormat="1" ht="33" customHeight="1">
      <c r="A385" s="37"/>
      <c r="B385" s="38"/>
      <c r="C385" s="257" t="s">
        <v>688</v>
      </c>
      <c r="D385" s="257" t="s">
        <v>249</v>
      </c>
      <c r="E385" s="258" t="s">
        <v>1686</v>
      </c>
      <c r="F385" s="259" t="s">
        <v>1687</v>
      </c>
      <c r="G385" s="260" t="s">
        <v>362</v>
      </c>
      <c r="H385" s="261">
        <v>1</v>
      </c>
      <c r="I385" s="262"/>
      <c r="J385" s="263">
        <f>ROUND(I385*H385,2)</f>
        <v>0</v>
      </c>
      <c r="K385" s="264"/>
      <c r="L385" s="265"/>
      <c r="M385" s="266" t="s">
        <v>1</v>
      </c>
      <c r="N385" s="267" t="s">
        <v>41</v>
      </c>
      <c r="O385" s="90"/>
      <c r="P385" s="236">
        <f>O385*H385</f>
        <v>0</v>
      </c>
      <c r="Q385" s="236">
        <v>0.037999999999999999</v>
      </c>
      <c r="R385" s="236">
        <f>Q385*H385</f>
        <v>0.037999999999999999</v>
      </c>
      <c r="S385" s="236">
        <v>0</v>
      </c>
      <c r="T385" s="23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8" t="s">
        <v>252</v>
      </c>
      <c r="AT385" s="238" t="s">
        <v>249</v>
      </c>
      <c r="AU385" s="238" t="s">
        <v>85</v>
      </c>
      <c r="AY385" s="16" t="s">
        <v>158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6" t="s">
        <v>83</v>
      </c>
      <c r="BK385" s="239">
        <f>ROUND(I385*H385,2)</f>
        <v>0</v>
      </c>
      <c r="BL385" s="16" t="s">
        <v>236</v>
      </c>
      <c r="BM385" s="238" t="s">
        <v>2591</v>
      </c>
    </row>
    <row r="386" s="2" customFormat="1">
      <c r="A386" s="37"/>
      <c r="B386" s="38"/>
      <c r="C386" s="39"/>
      <c r="D386" s="240" t="s">
        <v>167</v>
      </c>
      <c r="E386" s="39"/>
      <c r="F386" s="241" t="s">
        <v>1689</v>
      </c>
      <c r="G386" s="39"/>
      <c r="H386" s="39"/>
      <c r="I386" s="242"/>
      <c r="J386" s="39"/>
      <c r="K386" s="39"/>
      <c r="L386" s="43"/>
      <c r="M386" s="243"/>
      <c r="N386" s="244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167</v>
      </c>
      <c r="AU386" s="16" t="s">
        <v>85</v>
      </c>
    </row>
    <row r="387" s="2" customFormat="1" ht="24.15" customHeight="1">
      <c r="A387" s="37"/>
      <c r="B387" s="38"/>
      <c r="C387" s="226" t="s">
        <v>692</v>
      </c>
      <c r="D387" s="226" t="s">
        <v>161</v>
      </c>
      <c r="E387" s="227" t="s">
        <v>1690</v>
      </c>
      <c r="F387" s="228" t="s">
        <v>1691</v>
      </c>
      <c r="G387" s="229" t="s">
        <v>362</v>
      </c>
      <c r="H387" s="230">
        <v>1</v>
      </c>
      <c r="I387" s="231"/>
      <c r="J387" s="232">
        <f>ROUND(I387*H387,2)</f>
        <v>0</v>
      </c>
      <c r="K387" s="233"/>
      <c r="L387" s="43"/>
      <c r="M387" s="234" t="s">
        <v>1</v>
      </c>
      <c r="N387" s="235" t="s">
        <v>41</v>
      </c>
      <c r="O387" s="90"/>
      <c r="P387" s="236">
        <f>O387*H387</f>
        <v>0</v>
      </c>
      <c r="Q387" s="236">
        <v>0</v>
      </c>
      <c r="R387" s="236">
        <f>Q387*H387</f>
        <v>0</v>
      </c>
      <c r="S387" s="236">
        <v>0</v>
      </c>
      <c r="T387" s="237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8" t="s">
        <v>236</v>
      </c>
      <c r="AT387" s="238" t="s">
        <v>161</v>
      </c>
      <c r="AU387" s="238" t="s">
        <v>85</v>
      </c>
      <c r="AY387" s="16" t="s">
        <v>158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6" t="s">
        <v>83</v>
      </c>
      <c r="BK387" s="239">
        <f>ROUND(I387*H387,2)</f>
        <v>0</v>
      </c>
      <c r="BL387" s="16" t="s">
        <v>236</v>
      </c>
      <c r="BM387" s="238" t="s">
        <v>2592</v>
      </c>
    </row>
    <row r="388" s="2" customFormat="1">
      <c r="A388" s="37"/>
      <c r="B388" s="38"/>
      <c r="C388" s="39"/>
      <c r="D388" s="240" t="s">
        <v>167</v>
      </c>
      <c r="E388" s="39"/>
      <c r="F388" s="241" t="s">
        <v>1693</v>
      </c>
      <c r="G388" s="39"/>
      <c r="H388" s="39"/>
      <c r="I388" s="242"/>
      <c r="J388" s="39"/>
      <c r="K388" s="39"/>
      <c r="L388" s="43"/>
      <c r="M388" s="243"/>
      <c r="N388" s="244"/>
      <c r="O388" s="90"/>
      <c r="P388" s="90"/>
      <c r="Q388" s="90"/>
      <c r="R388" s="90"/>
      <c r="S388" s="90"/>
      <c r="T388" s="91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167</v>
      </c>
      <c r="AU388" s="16" t="s">
        <v>85</v>
      </c>
    </row>
    <row r="389" s="2" customFormat="1" ht="16.5" customHeight="1">
      <c r="A389" s="37"/>
      <c r="B389" s="38"/>
      <c r="C389" s="257" t="s">
        <v>698</v>
      </c>
      <c r="D389" s="257" t="s">
        <v>249</v>
      </c>
      <c r="E389" s="258" t="s">
        <v>1694</v>
      </c>
      <c r="F389" s="259" t="s">
        <v>1695</v>
      </c>
      <c r="G389" s="260" t="s">
        <v>362</v>
      </c>
      <c r="H389" s="261">
        <v>1</v>
      </c>
      <c r="I389" s="262"/>
      <c r="J389" s="263">
        <f>ROUND(I389*H389,2)</f>
        <v>0</v>
      </c>
      <c r="K389" s="264"/>
      <c r="L389" s="265"/>
      <c r="M389" s="266" t="s">
        <v>1</v>
      </c>
      <c r="N389" s="267" t="s">
        <v>41</v>
      </c>
      <c r="O389" s="90"/>
      <c r="P389" s="236">
        <f>O389*H389</f>
        <v>0</v>
      </c>
      <c r="Q389" s="236">
        <v>0.0023999999999999998</v>
      </c>
      <c r="R389" s="236">
        <f>Q389*H389</f>
        <v>0.0023999999999999998</v>
      </c>
      <c r="S389" s="236">
        <v>0</v>
      </c>
      <c r="T389" s="237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8" t="s">
        <v>252</v>
      </c>
      <c r="AT389" s="238" t="s">
        <v>249</v>
      </c>
      <c r="AU389" s="238" t="s">
        <v>85</v>
      </c>
      <c r="AY389" s="16" t="s">
        <v>158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6" t="s">
        <v>83</v>
      </c>
      <c r="BK389" s="239">
        <f>ROUND(I389*H389,2)</f>
        <v>0</v>
      </c>
      <c r="BL389" s="16" t="s">
        <v>236</v>
      </c>
      <c r="BM389" s="238" t="s">
        <v>2593</v>
      </c>
    </row>
    <row r="390" s="2" customFormat="1">
      <c r="A390" s="37"/>
      <c r="B390" s="38"/>
      <c r="C390" s="39"/>
      <c r="D390" s="240" t="s">
        <v>167</v>
      </c>
      <c r="E390" s="39"/>
      <c r="F390" s="241" t="s">
        <v>1695</v>
      </c>
      <c r="G390" s="39"/>
      <c r="H390" s="39"/>
      <c r="I390" s="242"/>
      <c r="J390" s="39"/>
      <c r="K390" s="39"/>
      <c r="L390" s="43"/>
      <c r="M390" s="243"/>
      <c r="N390" s="244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167</v>
      </c>
      <c r="AU390" s="16" t="s">
        <v>85</v>
      </c>
    </row>
    <row r="391" s="2" customFormat="1" ht="21.75" customHeight="1">
      <c r="A391" s="37"/>
      <c r="B391" s="38"/>
      <c r="C391" s="226" t="s">
        <v>703</v>
      </c>
      <c r="D391" s="226" t="s">
        <v>161</v>
      </c>
      <c r="E391" s="227" t="s">
        <v>1697</v>
      </c>
      <c r="F391" s="228" t="s">
        <v>1698</v>
      </c>
      <c r="G391" s="229" t="s">
        <v>362</v>
      </c>
      <c r="H391" s="230">
        <v>1</v>
      </c>
      <c r="I391" s="231"/>
      <c r="J391" s="232">
        <f>ROUND(I391*H391,2)</f>
        <v>0</v>
      </c>
      <c r="K391" s="233"/>
      <c r="L391" s="43"/>
      <c r="M391" s="234" t="s">
        <v>1</v>
      </c>
      <c r="N391" s="235" t="s">
        <v>41</v>
      </c>
      <c r="O391" s="90"/>
      <c r="P391" s="236">
        <f>O391*H391</f>
        <v>0</v>
      </c>
      <c r="Q391" s="236">
        <v>0</v>
      </c>
      <c r="R391" s="236">
        <f>Q391*H391</f>
        <v>0</v>
      </c>
      <c r="S391" s="236">
        <v>0</v>
      </c>
      <c r="T391" s="237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8" t="s">
        <v>236</v>
      </c>
      <c r="AT391" s="238" t="s">
        <v>161</v>
      </c>
      <c r="AU391" s="238" t="s">
        <v>85</v>
      </c>
      <c r="AY391" s="16" t="s">
        <v>158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6" t="s">
        <v>83</v>
      </c>
      <c r="BK391" s="239">
        <f>ROUND(I391*H391,2)</f>
        <v>0</v>
      </c>
      <c r="BL391" s="16" t="s">
        <v>236</v>
      </c>
      <c r="BM391" s="238" t="s">
        <v>2594</v>
      </c>
    </row>
    <row r="392" s="2" customFormat="1">
      <c r="A392" s="37"/>
      <c r="B392" s="38"/>
      <c r="C392" s="39"/>
      <c r="D392" s="240" t="s">
        <v>167</v>
      </c>
      <c r="E392" s="39"/>
      <c r="F392" s="241" t="s">
        <v>1700</v>
      </c>
      <c r="G392" s="39"/>
      <c r="H392" s="39"/>
      <c r="I392" s="242"/>
      <c r="J392" s="39"/>
      <c r="K392" s="39"/>
      <c r="L392" s="43"/>
      <c r="M392" s="243"/>
      <c r="N392" s="244"/>
      <c r="O392" s="90"/>
      <c r="P392" s="90"/>
      <c r="Q392" s="90"/>
      <c r="R392" s="90"/>
      <c r="S392" s="90"/>
      <c r="T392" s="91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167</v>
      </c>
      <c r="AU392" s="16" t="s">
        <v>85</v>
      </c>
    </row>
    <row r="393" s="2" customFormat="1" ht="16.5" customHeight="1">
      <c r="A393" s="37"/>
      <c r="B393" s="38"/>
      <c r="C393" s="257" t="s">
        <v>711</v>
      </c>
      <c r="D393" s="257" t="s">
        <v>249</v>
      </c>
      <c r="E393" s="258" t="s">
        <v>1706</v>
      </c>
      <c r="F393" s="259" t="s">
        <v>1707</v>
      </c>
      <c r="G393" s="260" t="s">
        <v>362</v>
      </c>
      <c r="H393" s="261">
        <v>1</v>
      </c>
      <c r="I393" s="262"/>
      <c r="J393" s="263">
        <f>ROUND(I393*H393,2)</f>
        <v>0</v>
      </c>
      <c r="K393" s="264"/>
      <c r="L393" s="265"/>
      <c r="M393" s="266" t="s">
        <v>1</v>
      </c>
      <c r="N393" s="267" t="s">
        <v>41</v>
      </c>
      <c r="O393" s="90"/>
      <c r="P393" s="236">
        <f>O393*H393</f>
        <v>0</v>
      </c>
      <c r="Q393" s="236">
        <v>0.0022000000000000001</v>
      </c>
      <c r="R393" s="236">
        <f>Q393*H393</f>
        <v>0.0022000000000000001</v>
      </c>
      <c r="S393" s="236">
        <v>0</v>
      </c>
      <c r="T393" s="237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8" t="s">
        <v>252</v>
      </c>
      <c r="AT393" s="238" t="s">
        <v>249</v>
      </c>
      <c r="AU393" s="238" t="s">
        <v>85</v>
      </c>
      <c r="AY393" s="16" t="s">
        <v>158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6" t="s">
        <v>83</v>
      </c>
      <c r="BK393" s="239">
        <f>ROUND(I393*H393,2)</f>
        <v>0</v>
      </c>
      <c r="BL393" s="16" t="s">
        <v>236</v>
      </c>
      <c r="BM393" s="238" t="s">
        <v>2595</v>
      </c>
    </row>
    <row r="394" s="2" customFormat="1">
      <c r="A394" s="37"/>
      <c r="B394" s="38"/>
      <c r="C394" s="39"/>
      <c r="D394" s="240" t="s">
        <v>167</v>
      </c>
      <c r="E394" s="39"/>
      <c r="F394" s="241" t="s">
        <v>1709</v>
      </c>
      <c r="G394" s="39"/>
      <c r="H394" s="39"/>
      <c r="I394" s="242"/>
      <c r="J394" s="39"/>
      <c r="K394" s="39"/>
      <c r="L394" s="43"/>
      <c r="M394" s="243"/>
      <c r="N394" s="244"/>
      <c r="O394" s="90"/>
      <c r="P394" s="90"/>
      <c r="Q394" s="90"/>
      <c r="R394" s="90"/>
      <c r="S394" s="90"/>
      <c r="T394" s="91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167</v>
      </c>
      <c r="AU394" s="16" t="s">
        <v>85</v>
      </c>
    </row>
    <row r="395" s="2" customFormat="1">
      <c r="A395" s="37"/>
      <c r="B395" s="38"/>
      <c r="C395" s="39"/>
      <c r="D395" s="240" t="s">
        <v>239</v>
      </c>
      <c r="E395" s="39"/>
      <c r="F395" s="256" t="s">
        <v>1705</v>
      </c>
      <c r="G395" s="39"/>
      <c r="H395" s="39"/>
      <c r="I395" s="242"/>
      <c r="J395" s="39"/>
      <c r="K395" s="39"/>
      <c r="L395" s="43"/>
      <c r="M395" s="243"/>
      <c r="N395" s="244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239</v>
      </c>
      <c r="AU395" s="16" t="s">
        <v>85</v>
      </c>
    </row>
    <row r="396" s="2" customFormat="1" ht="24.15" customHeight="1">
      <c r="A396" s="37"/>
      <c r="B396" s="38"/>
      <c r="C396" s="226" t="s">
        <v>717</v>
      </c>
      <c r="D396" s="226" t="s">
        <v>161</v>
      </c>
      <c r="E396" s="227" t="s">
        <v>1710</v>
      </c>
      <c r="F396" s="228" t="s">
        <v>1711</v>
      </c>
      <c r="G396" s="229" t="s">
        <v>192</v>
      </c>
      <c r="H396" s="230">
        <v>0.042999999999999997</v>
      </c>
      <c r="I396" s="231"/>
      <c r="J396" s="232">
        <f>ROUND(I396*H396,2)</f>
        <v>0</v>
      </c>
      <c r="K396" s="233"/>
      <c r="L396" s="43"/>
      <c r="M396" s="234" t="s">
        <v>1</v>
      </c>
      <c r="N396" s="235" t="s">
        <v>41</v>
      </c>
      <c r="O396" s="90"/>
      <c r="P396" s="236">
        <f>O396*H396</f>
        <v>0</v>
      </c>
      <c r="Q396" s="236">
        <v>0</v>
      </c>
      <c r="R396" s="236">
        <f>Q396*H396</f>
        <v>0</v>
      </c>
      <c r="S396" s="236">
        <v>0</v>
      </c>
      <c r="T396" s="23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8" t="s">
        <v>236</v>
      </c>
      <c r="AT396" s="238" t="s">
        <v>161</v>
      </c>
      <c r="AU396" s="238" t="s">
        <v>85</v>
      </c>
      <c r="AY396" s="16" t="s">
        <v>158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6" t="s">
        <v>83</v>
      </c>
      <c r="BK396" s="239">
        <f>ROUND(I396*H396,2)</f>
        <v>0</v>
      </c>
      <c r="BL396" s="16" t="s">
        <v>236</v>
      </c>
      <c r="BM396" s="238" t="s">
        <v>2596</v>
      </c>
    </row>
    <row r="397" s="2" customFormat="1">
      <c r="A397" s="37"/>
      <c r="B397" s="38"/>
      <c r="C397" s="39"/>
      <c r="D397" s="240" t="s">
        <v>167</v>
      </c>
      <c r="E397" s="39"/>
      <c r="F397" s="241" t="s">
        <v>1713</v>
      </c>
      <c r="G397" s="39"/>
      <c r="H397" s="39"/>
      <c r="I397" s="242"/>
      <c r="J397" s="39"/>
      <c r="K397" s="39"/>
      <c r="L397" s="43"/>
      <c r="M397" s="243"/>
      <c r="N397" s="244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167</v>
      </c>
      <c r="AU397" s="16" t="s">
        <v>85</v>
      </c>
    </row>
    <row r="398" s="12" customFormat="1" ht="22.8" customHeight="1">
      <c r="A398" s="12"/>
      <c r="B398" s="210"/>
      <c r="C398" s="211"/>
      <c r="D398" s="212" t="s">
        <v>75</v>
      </c>
      <c r="E398" s="224" t="s">
        <v>242</v>
      </c>
      <c r="F398" s="224" t="s">
        <v>243</v>
      </c>
      <c r="G398" s="211"/>
      <c r="H398" s="211"/>
      <c r="I398" s="214"/>
      <c r="J398" s="225">
        <f>BK398</f>
        <v>0</v>
      </c>
      <c r="K398" s="211"/>
      <c r="L398" s="216"/>
      <c r="M398" s="217"/>
      <c r="N398" s="218"/>
      <c r="O398" s="218"/>
      <c r="P398" s="219">
        <f>SUM(P399:P418)</f>
        <v>0</v>
      </c>
      <c r="Q398" s="218"/>
      <c r="R398" s="219">
        <f>SUM(R399:R418)</f>
        <v>0.56424869999999994</v>
      </c>
      <c r="S398" s="218"/>
      <c r="T398" s="220">
        <f>SUM(T399:T418)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21" t="s">
        <v>85</v>
      </c>
      <c r="AT398" s="222" t="s">
        <v>75</v>
      </c>
      <c r="AU398" s="222" t="s">
        <v>83</v>
      </c>
      <c r="AY398" s="221" t="s">
        <v>158</v>
      </c>
      <c r="BK398" s="223">
        <f>SUM(BK399:BK418)</f>
        <v>0</v>
      </c>
    </row>
    <row r="399" s="2" customFormat="1" ht="16.5" customHeight="1">
      <c r="A399" s="37"/>
      <c r="B399" s="38"/>
      <c r="C399" s="226" t="s">
        <v>722</v>
      </c>
      <c r="D399" s="226" t="s">
        <v>161</v>
      </c>
      <c r="E399" s="227" t="s">
        <v>2597</v>
      </c>
      <c r="F399" s="228" t="s">
        <v>2598</v>
      </c>
      <c r="G399" s="229" t="s">
        <v>235</v>
      </c>
      <c r="H399" s="230">
        <v>17.100000000000001</v>
      </c>
      <c r="I399" s="231"/>
      <c r="J399" s="232">
        <f>ROUND(I399*H399,2)</f>
        <v>0</v>
      </c>
      <c r="K399" s="233"/>
      <c r="L399" s="43"/>
      <c r="M399" s="234" t="s">
        <v>1</v>
      </c>
      <c r="N399" s="235" t="s">
        <v>41</v>
      </c>
      <c r="O399" s="90"/>
      <c r="P399" s="236">
        <f>O399*H399</f>
        <v>0</v>
      </c>
      <c r="Q399" s="236">
        <v>0</v>
      </c>
      <c r="R399" s="236">
        <f>Q399*H399</f>
        <v>0</v>
      </c>
      <c r="S399" s="236">
        <v>0</v>
      </c>
      <c r="T399" s="237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8" t="s">
        <v>236</v>
      </c>
      <c r="AT399" s="238" t="s">
        <v>161</v>
      </c>
      <c r="AU399" s="238" t="s">
        <v>85</v>
      </c>
      <c r="AY399" s="16" t="s">
        <v>158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6" t="s">
        <v>83</v>
      </c>
      <c r="BK399" s="239">
        <f>ROUND(I399*H399,2)</f>
        <v>0</v>
      </c>
      <c r="BL399" s="16" t="s">
        <v>236</v>
      </c>
      <c r="BM399" s="238" t="s">
        <v>2599</v>
      </c>
    </row>
    <row r="400" s="2" customFormat="1">
      <c r="A400" s="37"/>
      <c r="B400" s="38"/>
      <c r="C400" s="39"/>
      <c r="D400" s="240" t="s">
        <v>167</v>
      </c>
      <c r="E400" s="39"/>
      <c r="F400" s="241" t="s">
        <v>2600</v>
      </c>
      <c r="G400" s="39"/>
      <c r="H400" s="39"/>
      <c r="I400" s="242"/>
      <c r="J400" s="39"/>
      <c r="K400" s="39"/>
      <c r="L400" s="43"/>
      <c r="M400" s="243"/>
      <c r="N400" s="244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167</v>
      </c>
      <c r="AU400" s="16" t="s">
        <v>85</v>
      </c>
    </row>
    <row r="401" s="13" customFormat="1">
      <c r="A401" s="13"/>
      <c r="B401" s="245"/>
      <c r="C401" s="246"/>
      <c r="D401" s="240" t="s">
        <v>169</v>
      </c>
      <c r="E401" s="247" t="s">
        <v>1</v>
      </c>
      <c r="F401" s="248" t="s">
        <v>2601</v>
      </c>
      <c r="G401" s="246"/>
      <c r="H401" s="249">
        <v>17.100000000000001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5" t="s">
        <v>169</v>
      </c>
      <c r="AU401" s="255" t="s">
        <v>85</v>
      </c>
      <c r="AV401" s="13" t="s">
        <v>85</v>
      </c>
      <c r="AW401" s="13" t="s">
        <v>32</v>
      </c>
      <c r="AX401" s="13" t="s">
        <v>83</v>
      </c>
      <c r="AY401" s="255" t="s">
        <v>158</v>
      </c>
    </row>
    <row r="402" s="2" customFormat="1" ht="16.5" customHeight="1">
      <c r="A402" s="37"/>
      <c r="B402" s="38"/>
      <c r="C402" s="226" t="s">
        <v>726</v>
      </c>
      <c r="D402" s="226" t="s">
        <v>161</v>
      </c>
      <c r="E402" s="227" t="s">
        <v>2602</v>
      </c>
      <c r="F402" s="228" t="s">
        <v>2603</v>
      </c>
      <c r="G402" s="229" t="s">
        <v>235</v>
      </c>
      <c r="H402" s="230">
        <v>17.100000000000001</v>
      </c>
      <c r="I402" s="231"/>
      <c r="J402" s="232">
        <f>ROUND(I402*H402,2)</f>
        <v>0</v>
      </c>
      <c r="K402" s="233"/>
      <c r="L402" s="43"/>
      <c r="M402" s="234" t="s">
        <v>1</v>
      </c>
      <c r="N402" s="235" t="s">
        <v>41</v>
      </c>
      <c r="O402" s="90"/>
      <c r="P402" s="236">
        <f>O402*H402</f>
        <v>0</v>
      </c>
      <c r="Q402" s="236">
        <v>0.00029999999999999997</v>
      </c>
      <c r="R402" s="236">
        <f>Q402*H402</f>
        <v>0.00513</v>
      </c>
      <c r="S402" s="236">
        <v>0</v>
      </c>
      <c r="T402" s="23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8" t="s">
        <v>236</v>
      </c>
      <c r="AT402" s="238" t="s">
        <v>161</v>
      </c>
      <c r="AU402" s="238" t="s">
        <v>85</v>
      </c>
      <c r="AY402" s="16" t="s">
        <v>158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6" t="s">
        <v>83</v>
      </c>
      <c r="BK402" s="239">
        <f>ROUND(I402*H402,2)</f>
        <v>0</v>
      </c>
      <c r="BL402" s="16" t="s">
        <v>236</v>
      </c>
      <c r="BM402" s="238" t="s">
        <v>2604</v>
      </c>
    </row>
    <row r="403" s="2" customFormat="1">
      <c r="A403" s="37"/>
      <c r="B403" s="38"/>
      <c r="C403" s="39"/>
      <c r="D403" s="240" t="s">
        <v>167</v>
      </c>
      <c r="E403" s="39"/>
      <c r="F403" s="241" t="s">
        <v>2605</v>
      </c>
      <c r="G403" s="39"/>
      <c r="H403" s="39"/>
      <c r="I403" s="242"/>
      <c r="J403" s="39"/>
      <c r="K403" s="39"/>
      <c r="L403" s="43"/>
      <c r="M403" s="243"/>
      <c r="N403" s="244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167</v>
      </c>
      <c r="AU403" s="16" t="s">
        <v>85</v>
      </c>
    </row>
    <row r="404" s="2" customFormat="1" ht="21.75" customHeight="1">
      <c r="A404" s="37"/>
      <c r="B404" s="38"/>
      <c r="C404" s="226" t="s">
        <v>732</v>
      </c>
      <c r="D404" s="226" t="s">
        <v>161</v>
      </c>
      <c r="E404" s="227" t="s">
        <v>2606</v>
      </c>
      <c r="F404" s="228" t="s">
        <v>2607</v>
      </c>
      <c r="G404" s="229" t="s">
        <v>235</v>
      </c>
      <c r="H404" s="230">
        <v>17.100000000000001</v>
      </c>
      <c r="I404" s="231"/>
      <c r="J404" s="232">
        <f>ROUND(I404*H404,2)</f>
        <v>0</v>
      </c>
      <c r="K404" s="233"/>
      <c r="L404" s="43"/>
      <c r="M404" s="234" t="s">
        <v>1</v>
      </c>
      <c r="N404" s="235" t="s">
        <v>41</v>
      </c>
      <c r="O404" s="90"/>
      <c r="P404" s="236">
        <f>O404*H404</f>
        <v>0</v>
      </c>
      <c r="Q404" s="236">
        <v>0.0045500000000000002</v>
      </c>
      <c r="R404" s="236">
        <f>Q404*H404</f>
        <v>0.077805000000000013</v>
      </c>
      <c r="S404" s="236">
        <v>0</v>
      </c>
      <c r="T404" s="237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8" t="s">
        <v>236</v>
      </c>
      <c r="AT404" s="238" t="s">
        <v>161</v>
      </c>
      <c r="AU404" s="238" t="s">
        <v>85</v>
      </c>
      <c r="AY404" s="16" t="s">
        <v>158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6" t="s">
        <v>83</v>
      </c>
      <c r="BK404" s="239">
        <f>ROUND(I404*H404,2)</f>
        <v>0</v>
      </c>
      <c r="BL404" s="16" t="s">
        <v>236</v>
      </c>
      <c r="BM404" s="238" t="s">
        <v>2608</v>
      </c>
    </row>
    <row r="405" s="2" customFormat="1">
      <c r="A405" s="37"/>
      <c r="B405" s="38"/>
      <c r="C405" s="39"/>
      <c r="D405" s="240" t="s">
        <v>167</v>
      </c>
      <c r="E405" s="39"/>
      <c r="F405" s="241" t="s">
        <v>2609</v>
      </c>
      <c r="G405" s="39"/>
      <c r="H405" s="39"/>
      <c r="I405" s="242"/>
      <c r="J405" s="39"/>
      <c r="K405" s="39"/>
      <c r="L405" s="43"/>
      <c r="M405" s="243"/>
      <c r="N405" s="244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167</v>
      </c>
      <c r="AU405" s="16" t="s">
        <v>85</v>
      </c>
    </row>
    <row r="406" s="2" customFormat="1" ht="24.15" customHeight="1">
      <c r="A406" s="37"/>
      <c r="B406" s="38"/>
      <c r="C406" s="226" t="s">
        <v>1052</v>
      </c>
      <c r="D406" s="226" t="s">
        <v>161</v>
      </c>
      <c r="E406" s="227" t="s">
        <v>1724</v>
      </c>
      <c r="F406" s="228" t="s">
        <v>1725</v>
      </c>
      <c r="G406" s="229" t="s">
        <v>276</v>
      </c>
      <c r="H406" s="230">
        <v>17.100000000000001</v>
      </c>
      <c r="I406" s="231"/>
      <c r="J406" s="232">
        <f>ROUND(I406*H406,2)</f>
        <v>0</v>
      </c>
      <c r="K406" s="233"/>
      <c r="L406" s="43"/>
      <c r="M406" s="234" t="s">
        <v>1</v>
      </c>
      <c r="N406" s="235" t="s">
        <v>41</v>
      </c>
      <c r="O406" s="90"/>
      <c r="P406" s="236">
        <f>O406*H406</f>
        <v>0</v>
      </c>
      <c r="Q406" s="236">
        <v>0.00042999999999999999</v>
      </c>
      <c r="R406" s="236">
        <f>Q406*H406</f>
        <v>0.0073530000000000002</v>
      </c>
      <c r="S406" s="236">
        <v>0</v>
      </c>
      <c r="T406" s="23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8" t="s">
        <v>236</v>
      </c>
      <c r="AT406" s="238" t="s">
        <v>161</v>
      </c>
      <c r="AU406" s="238" t="s">
        <v>85</v>
      </c>
      <c r="AY406" s="16" t="s">
        <v>158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6" t="s">
        <v>83</v>
      </c>
      <c r="BK406" s="239">
        <f>ROUND(I406*H406,2)</f>
        <v>0</v>
      </c>
      <c r="BL406" s="16" t="s">
        <v>236</v>
      </c>
      <c r="BM406" s="238" t="s">
        <v>2610</v>
      </c>
    </row>
    <row r="407" s="2" customFormat="1">
      <c r="A407" s="37"/>
      <c r="B407" s="38"/>
      <c r="C407" s="39"/>
      <c r="D407" s="240" t="s">
        <v>167</v>
      </c>
      <c r="E407" s="39"/>
      <c r="F407" s="241" t="s">
        <v>1727</v>
      </c>
      <c r="G407" s="39"/>
      <c r="H407" s="39"/>
      <c r="I407" s="242"/>
      <c r="J407" s="39"/>
      <c r="K407" s="39"/>
      <c r="L407" s="43"/>
      <c r="M407" s="243"/>
      <c r="N407" s="244"/>
      <c r="O407" s="90"/>
      <c r="P407" s="90"/>
      <c r="Q407" s="90"/>
      <c r="R407" s="90"/>
      <c r="S407" s="90"/>
      <c r="T407" s="91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167</v>
      </c>
      <c r="AU407" s="16" t="s">
        <v>85</v>
      </c>
    </row>
    <row r="408" s="13" customFormat="1">
      <c r="A408" s="13"/>
      <c r="B408" s="245"/>
      <c r="C408" s="246"/>
      <c r="D408" s="240" t="s">
        <v>169</v>
      </c>
      <c r="E408" s="247" t="s">
        <v>1</v>
      </c>
      <c r="F408" s="248" t="s">
        <v>2611</v>
      </c>
      <c r="G408" s="246"/>
      <c r="H408" s="249">
        <v>17.100000000000001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5" t="s">
        <v>169</v>
      </c>
      <c r="AU408" s="255" t="s">
        <v>85</v>
      </c>
      <c r="AV408" s="13" t="s">
        <v>85</v>
      </c>
      <c r="AW408" s="13" t="s">
        <v>32</v>
      </c>
      <c r="AX408" s="13" t="s">
        <v>83</v>
      </c>
      <c r="AY408" s="255" t="s">
        <v>158</v>
      </c>
    </row>
    <row r="409" s="2" customFormat="1" ht="24.15" customHeight="1">
      <c r="A409" s="37"/>
      <c r="B409" s="38"/>
      <c r="C409" s="226" t="s">
        <v>1056</v>
      </c>
      <c r="D409" s="226" t="s">
        <v>161</v>
      </c>
      <c r="E409" s="227" t="s">
        <v>1732</v>
      </c>
      <c r="F409" s="228" t="s">
        <v>1733</v>
      </c>
      <c r="G409" s="229" t="s">
        <v>235</v>
      </c>
      <c r="H409" s="230">
        <v>17.100000000000001</v>
      </c>
      <c r="I409" s="231"/>
      <c r="J409" s="232">
        <f>ROUND(I409*H409,2)</f>
        <v>0</v>
      </c>
      <c r="K409" s="233"/>
      <c r="L409" s="43"/>
      <c r="M409" s="234" t="s">
        <v>1</v>
      </c>
      <c r="N409" s="235" t="s">
        <v>41</v>
      </c>
      <c r="O409" s="90"/>
      <c r="P409" s="236">
        <f>O409*H409</f>
        <v>0</v>
      </c>
      <c r="Q409" s="236">
        <v>0.0063</v>
      </c>
      <c r="R409" s="236">
        <f>Q409*H409</f>
        <v>0.10773000000000001</v>
      </c>
      <c r="S409" s="236">
        <v>0</v>
      </c>
      <c r="T409" s="23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8" t="s">
        <v>236</v>
      </c>
      <c r="AT409" s="238" t="s">
        <v>161</v>
      </c>
      <c r="AU409" s="238" t="s">
        <v>85</v>
      </c>
      <c r="AY409" s="16" t="s">
        <v>158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6" t="s">
        <v>83</v>
      </c>
      <c r="BK409" s="239">
        <f>ROUND(I409*H409,2)</f>
        <v>0</v>
      </c>
      <c r="BL409" s="16" t="s">
        <v>236</v>
      </c>
      <c r="BM409" s="238" t="s">
        <v>2612</v>
      </c>
    </row>
    <row r="410" s="2" customFormat="1">
      <c r="A410" s="37"/>
      <c r="B410" s="38"/>
      <c r="C410" s="39"/>
      <c r="D410" s="240" t="s">
        <v>167</v>
      </c>
      <c r="E410" s="39"/>
      <c r="F410" s="241" t="s">
        <v>1735</v>
      </c>
      <c r="G410" s="39"/>
      <c r="H410" s="39"/>
      <c r="I410" s="242"/>
      <c r="J410" s="39"/>
      <c r="K410" s="39"/>
      <c r="L410" s="43"/>
      <c r="M410" s="243"/>
      <c r="N410" s="244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167</v>
      </c>
      <c r="AU410" s="16" t="s">
        <v>85</v>
      </c>
    </row>
    <row r="411" s="13" customFormat="1">
      <c r="A411" s="13"/>
      <c r="B411" s="245"/>
      <c r="C411" s="246"/>
      <c r="D411" s="240" t="s">
        <v>169</v>
      </c>
      <c r="E411" s="247" t="s">
        <v>1</v>
      </c>
      <c r="F411" s="248" t="s">
        <v>2613</v>
      </c>
      <c r="G411" s="246"/>
      <c r="H411" s="249">
        <v>17.100000000000001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5" t="s">
        <v>169</v>
      </c>
      <c r="AU411" s="255" t="s">
        <v>85</v>
      </c>
      <c r="AV411" s="13" t="s">
        <v>85</v>
      </c>
      <c r="AW411" s="13" t="s">
        <v>32</v>
      </c>
      <c r="AX411" s="13" t="s">
        <v>83</v>
      </c>
      <c r="AY411" s="255" t="s">
        <v>158</v>
      </c>
    </row>
    <row r="412" s="2" customFormat="1" ht="24.15" customHeight="1">
      <c r="A412" s="37"/>
      <c r="B412" s="38"/>
      <c r="C412" s="257" t="s">
        <v>1060</v>
      </c>
      <c r="D412" s="257" t="s">
        <v>249</v>
      </c>
      <c r="E412" s="258" t="s">
        <v>1736</v>
      </c>
      <c r="F412" s="259" t="s">
        <v>1737</v>
      </c>
      <c r="G412" s="260" t="s">
        <v>235</v>
      </c>
      <c r="H412" s="261">
        <v>20.690999999999999</v>
      </c>
      <c r="I412" s="262"/>
      <c r="J412" s="263">
        <f>ROUND(I412*H412,2)</f>
        <v>0</v>
      </c>
      <c r="K412" s="264"/>
      <c r="L412" s="265"/>
      <c r="M412" s="266" t="s">
        <v>1</v>
      </c>
      <c r="N412" s="267" t="s">
        <v>41</v>
      </c>
      <c r="O412" s="90"/>
      <c r="P412" s="236">
        <f>O412*H412</f>
        <v>0</v>
      </c>
      <c r="Q412" s="236">
        <v>0.0177</v>
      </c>
      <c r="R412" s="236">
        <f>Q412*H412</f>
        <v>0.36623069999999996</v>
      </c>
      <c r="S412" s="236">
        <v>0</v>
      </c>
      <c r="T412" s="23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8" t="s">
        <v>252</v>
      </c>
      <c r="AT412" s="238" t="s">
        <v>249</v>
      </c>
      <c r="AU412" s="238" t="s">
        <v>85</v>
      </c>
      <c r="AY412" s="16" t="s">
        <v>158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6" t="s">
        <v>83</v>
      </c>
      <c r="BK412" s="239">
        <f>ROUND(I412*H412,2)</f>
        <v>0</v>
      </c>
      <c r="BL412" s="16" t="s">
        <v>236</v>
      </c>
      <c r="BM412" s="238" t="s">
        <v>2614</v>
      </c>
    </row>
    <row r="413" s="2" customFormat="1">
      <c r="A413" s="37"/>
      <c r="B413" s="38"/>
      <c r="C413" s="39"/>
      <c r="D413" s="240" t="s">
        <v>167</v>
      </c>
      <c r="E413" s="39"/>
      <c r="F413" s="241" t="s">
        <v>1739</v>
      </c>
      <c r="G413" s="39"/>
      <c r="H413" s="39"/>
      <c r="I413" s="242"/>
      <c r="J413" s="39"/>
      <c r="K413" s="39"/>
      <c r="L413" s="43"/>
      <c r="M413" s="243"/>
      <c r="N413" s="244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167</v>
      </c>
      <c r="AU413" s="16" t="s">
        <v>85</v>
      </c>
    </row>
    <row r="414" s="2" customFormat="1">
      <c r="A414" s="37"/>
      <c r="B414" s="38"/>
      <c r="C414" s="39"/>
      <c r="D414" s="240" t="s">
        <v>239</v>
      </c>
      <c r="E414" s="39"/>
      <c r="F414" s="256" t="s">
        <v>1740</v>
      </c>
      <c r="G414" s="39"/>
      <c r="H414" s="39"/>
      <c r="I414" s="242"/>
      <c r="J414" s="39"/>
      <c r="K414" s="39"/>
      <c r="L414" s="43"/>
      <c r="M414" s="243"/>
      <c r="N414" s="244"/>
      <c r="O414" s="90"/>
      <c r="P414" s="90"/>
      <c r="Q414" s="90"/>
      <c r="R414" s="90"/>
      <c r="S414" s="90"/>
      <c r="T414" s="91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239</v>
      </c>
      <c r="AU414" s="16" t="s">
        <v>85</v>
      </c>
    </row>
    <row r="415" s="13" customFormat="1">
      <c r="A415" s="13"/>
      <c r="B415" s="245"/>
      <c r="C415" s="246"/>
      <c r="D415" s="240" t="s">
        <v>169</v>
      </c>
      <c r="E415" s="247" t="s">
        <v>1</v>
      </c>
      <c r="F415" s="248" t="s">
        <v>2615</v>
      </c>
      <c r="G415" s="246"/>
      <c r="H415" s="249">
        <v>18.809999999999999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5" t="s">
        <v>169</v>
      </c>
      <c r="AU415" s="255" t="s">
        <v>85</v>
      </c>
      <c r="AV415" s="13" t="s">
        <v>85</v>
      </c>
      <c r="AW415" s="13" t="s">
        <v>32</v>
      </c>
      <c r="AX415" s="13" t="s">
        <v>83</v>
      </c>
      <c r="AY415" s="255" t="s">
        <v>158</v>
      </c>
    </row>
    <row r="416" s="13" customFormat="1">
      <c r="A416" s="13"/>
      <c r="B416" s="245"/>
      <c r="C416" s="246"/>
      <c r="D416" s="240" t="s">
        <v>169</v>
      </c>
      <c r="E416" s="246"/>
      <c r="F416" s="248" t="s">
        <v>2616</v>
      </c>
      <c r="G416" s="246"/>
      <c r="H416" s="249">
        <v>20.690999999999999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5" t="s">
        <v>169</v>
      </c>
      <c r="AU416" s="255" t="s">
        <v>85</v>
      </c>
      <c r="AV416" s="13" t="s">
        <v>85</v>
      </c>
      <c r="AW416" s="13" t="s">
        <v>4</v>
      </c>
      <c r="AX416" s="13" t="s">
        <v>83</v>
      </c>
      <c r="AY416" s="255" t="s">
        <v>158</v>
      </c>
    </row>
    <row r="417" s="2" customFormat="1" ht="24.15" customHeight="1">
      <c r="A417" s="37"/>
      <c r="B417" s="38"/>
      <c r="C417" s="226" t="s">
        <v>1064</v>
      </c>
      <c r="D417" s="226" t="s">
        <v>161</v>
      </c>
      <c r="E417" s="227" t="s">
        <v>1742</v>
      </c>
      <c r="F417" s="228" t="s">
        <v>1743</v>
      </c>
      <c r="G417" s="229" t="s">
        <v>192</v>
      </c>
      <c r="H417" s="230">
        <v>0.56399999999999995</v>
      </c>
      <c r="I417" s="231"/>
      <c r="J417" s="232">
        <f>ROUND(I417*H417,2)</f>
        <v>0</v>
      </c>
      <c r="K417" s="233"/>
      <c r="L417" s="43"/>
      <c r="M417" s="234" t="s">
        <v>1</v>
      </c>
      <c r="N417" s="235" t="s">
        <v>41</v>
      </c>
      <c r="O417" s="90"/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7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8" t="s">
        <v>236</v>
      </c>
      <c r="AT417" s="238" t="s">
        <v>161</v>
      </c>
      <c r="AU417" s="238" t="s">
        <v>85</v>
      </c>
      <c r="AY417" s="16" t="s">
        <v>158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6" t="s">
        <v>83</v>
      </c>
      <c r="BK417" s="239">
        <f>ROUND(I417*H417,2)</f>
        <v>0</v>
      </c>
      <c r="BL417" s="16" t="s">
        <v>236</v>
      </c>
      <c r="BM417" s="238" t="s">
        <v>2617</v>
      </c>
    </row>
    <row r="418" s="2" customFormat="1">
      <c r="A418" s="37"/>
      <c r="B418" s="38"/>
      <c r="C418" s="39"/>
      <c r="D418" s="240" t="s">
        <v>167</v>
      </c>
      <c r="E418" s="39"/>
      <c r="F418" s="241" t="s">
        <v>1745</v>
      </c>
      <c r="G418" s="39"/>
      <c r="H418" s="39"/>
      <c r="I418" s="242"/>
      <c r="J418" s="39"/>
      <c r="K418" s="39"/>
      <c r="L418" s="43"/>
      <c r="M418" s="243"/>
      <c r="N418" s="244"/>
      <c r="O418" s="90"/>
      <c r="P418" s="90"/>
      <c r="Q418" s="90"/>
      <c r="R418" s="90"/>
      <c r="S418" s="90"/>
      <c r="T418" s="9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167</v>
      </c>
      <c r="AU418" s="16" t="s">
        <v>85</v>
      </c>
    </row>
    <row r="419" s="12" customFormat="1" ht="22.8" customHeight="1">
      <c r="A419" s="12"/>
      <c r="B419" s="210"/>
      <c r="C419" s="211"/>
      <c r="D419" s="212" t="s">
        <v>75</v>
      </c>
      <c r="E419" s="224" t="s">
        <v>2618</v>
      </c>
      <c r="F419" s="224" t="s">
        <v>2619</v>
      </c>
      <c r="G419" s="211"/>
      <c r="H419" s="211"/>
      <c r="I419" s="214"/>
      <c r="J419" s="225">
        <f>BK419</f>
        <v>0</v>
      </c>
      <c r="K419" s="211"/>
      <c r="L419" s="216"/>
      <c r="M419" s="217"/>
      <c r="N419" s="218"/>
      <c r="O419" s="218"/>
      <c r="P419" s="219">
        <f>SUM(P420:P425)</f>
        <v>0</v>
      </c>
      <c r="Q419" s="218"/>
      <c r="R419" s="219">
        <f>SUM(R420:R425)</f>
        <v>0</v>
      </c>
      <c r="S419" s="218"/>
      <c r="T419" s="220">
        <f>SUM(T420:T425)</f>
        <v>0.048659999999999995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21" t="s">
        <v>85</v>
      </c>
      <c r="AT419" s="222" t="s">
        <v>75</v>
      </c>
      <c r="AU419" s="222" t="s">
        <v>83</v>
      </c>
      <c r="AY419" s="221" t="s">
        <v>158</v>
      </c>
      <c r="BK419" s="223">
        <f>SUM(BK420:BK425)</f>
        <v>0</v>
      </c>
    </row>
    <row r="420" s="2" customFormat="1" ht="24.15" customHeight="1">
      <c r="A420" s="37"/>
      <c r="B420" s="38"/>
      <c r="C420" s="226" t="s">
        <v>1068</v>
      </c>
      <c r="D420" s="226" t="s">
        <v>161</v>
      </c>
      <c r="E420" s="227" t="s">
        <v>2620</v>
      </c>
      <c r="F420" s="228" t="s">
        <v>2621</v>
      </c>
      <c r="G420" s="229" t="s">
        <v>235</v>
      </c>
      <c r="H420" s="230">
        <v>17.399999999999999</v>
      </c>
      <c r="I420" s="231"/>
      <c r="J420" s="232">
        <f>ROUND(I420*H420,2)</f>
        <v>0</v>
      </c>
      <c r="K420" s="233"/>
      <c r="L420" s="43"/>
      <c r="M420" s="234" t="s">
        <v>1</v>
      </c>
      <c r="N420" s="235" t="s">
        <v>41</v>
      </c>
      <c r="O420" s="90"/>
      <c r="P420" s="236">
        <f>O420*H420</f>
        <v>0</v>
      </c>
      <c r="Q420" s="236">
        <v>0</v>
      </c>
      <c r="R420" s="236">
        <f>Q420*H420</f>
        <v>0</v>
      </c>
      <c r="S420" s="236">
        <v>0.0025000000000000001</v>
      </c>
      <c r="T420" s="237">
        <f>S420*H420</f>
        <v>0.043499999999999997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8" t="s">
        <v>236</v>
      </c>
      <c r="AT420" s="238" t="s">
        <v>161</v>
      </c>
      <c r="AU420" s="238" t="s">
        <v>85</v>
      </c>
      <c r="AY420" s="16" t="s">
        <v>158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6" t="s">
        <v>83</v>
      </c>
      <c r="BK420" s="239">
        <f>ROUND(I420*H420,2)</f>
        <v>0</v>
      </c>
      <c r="BL420" s="16" t="s">
        <v>236</v>
      </c>
      <c r="BM420" s="238" t="s">
        <v>2622</v>
      </c>
    </row>
    <row r="421" s="2" customFormat="1">
      <c r="A421" s="37"/>
      <c r="B421" s="38"/>
      <c r="C421" s="39"/>
      <c r="D421" s="240" t="s">
        <v>167</v>
      </c>
      <c r="E421" s="39"/>
      <c r="F421" s="241" t="s">
        <v>2623</v>
      </c>
      <c r="G421" s="39"/>
      <c r="H421" s="39"/>
      <c r="I421" s="242"/>
      <c r="J421" s="39"/>
      <c r="K421" s="39"/>
      <c r="L421" s="43"/>
      <c r="M421" s="243"/>
      <c r="N421" s="244"/>
      <c r="O421" s="90"/>
      <c r="P421" s="90"/>
      <c r="Q421" s="90"/>
      <c r="R421" s="90"/>
      <c r="S421" s="90"/>
      <c r="T421" s="91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167</v>
      </c>
      <c r="AU421" s="16" t="s">
        <v>85</v>
      </c>
    </row>
    <row r="422" s="13" customFormat="1">
      <c r="A422" s="13"/>
      <c r="B422" s="245"/>
      <c r="C422" s="246"/>
      <c r="D422" s="240" t="s">
        <v>169</v>
      </c>
      <c r="E422" s="247" t="s">
        <v>1</v>
      </c>
      <c r="F422" s="248" t="s">
        <v>2624</v>
      </c>
      <c r="G422" s="246"/>
      <c r="H422" s="249">
        <v>17.399999999999999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5" t="s">
        <v>169</v>
      </c>
      <c r="AU422" s="255" t="s">
        <v>85</v>
      </c>
      <c r="AV422" s="13" t="s">
        <v>85</v>
      </c>
      <c r="AW422" s="13" t="s">
        <v>32</v>
      </c>
      <c r="AX422" s="13" t="s">
        <v>83</v>
      </c>
      <c r="AY422" s="255" t="s">
        <v>158</v>
      </c>
    </row>
    <row r="423" s="2" customFormat="1" ht="21.75" customHeight="1">
      <c r="A423" s="37"/>
      <c r="B423" s="38"/>
      <c r="C423" s="226" t="s">
        <v>1072</v>
      </c>
      <c r="D423" s="226" t="s">
        <v>161</v>
      </c>
      <c r="E423" s="227" t="s">
        <v>2625</v>
      </c>
      <c r="F423" s="228" t="s">
        <v>2626</v>
      </c>
      <c r="G423" s="229" t="s">
        <v>276</v>
      </c>
      <c r="H423" s="230">
        <v>17.199999999999999</v>
      </c>
      <c r="I423" s="231"/>
      <c r="J423" s="232">
        <f>ROUND(I423*H423,2)</f>
        <v>0</v>
      </c>
      <c r="K423" s="233"/>
      <c r="L423" s="43"/>
      <c r="M423" s="234" t="s">
        <v>1</v>
      </c>
      <c r="N423" s="235" t="s">
        <v>41</v>
      </c>
      <c r="O423" s="90"/>
      <c r="P423" s="236">
        <f>O423*H423</f>
        <v>0</v>
      </c>
      <c r="Q423" s="236">
        <v>0</v>
      </c>
      <c r="R423" s="236">
        <f>Q423*H423</f>
        <v>0</v>
      </c>
      <c r="S423" s="236">
        <v>0.00029999999999999997</v>
      </c>
      <c r="T423" s="237">
        <f>S423*H423</f>
        <v>0.0051599999999999997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8" t="s">
        <v>236</v>
      </c>
      <c r="AT423" s="238" t="s">
        <v>161</v>
      </c>
      <c r="AU423" s="238" t="s">
        <v>85</v>
      </c>
      <c r="AY423" s="16" t="s">
        <v>158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6" t="s">
        <v>83</v>
      </c>
      <c r="BK423" s="239">
        <f>ROUND(I423*H423,2)</f>
        <v>0</v>
      </c>
      <c r="BL423" s="16" t="s">
        <v>236</v>
      </c>
      <c r="BM423" s="238" t="s">
        <v>2627</v>
      </c>
    </row>
    <row r="424" s="2" customFormat="1">
      <c r="A424" s="37"/>
      <c r="B424" s="38"/>
      <c r="C424" s="39"/>
      <c r="D424" s="240" t="s">
        <v>167</v>
      </c>
      <c r="E424" s="39"/>
      <c r="F424" s="241" t="s">
        <v>2628</v>
      </c>
      <c r="G424" s="39"/>
      <c r="H424" s="39"/>
      <c r="I424" s="242"/>
      <c r="J424" s="39"/>
      <c r="K424" s="39"/>
      <c r="L424" s="43"/>
      <c r="M424" s="243"/>
      <c r="N424" s="244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167</v>
      </c>
      <c r="AU424" s="16" t="s">
        <v>85</v>
      </c>
    </row>
    <row r="425" s="13" customFormat="1">
      <c r="A425" s="13"/>
      <c r="B425" s="245"/>
      <c r="C425" s="246"/>
      <c r="D425" s="240" t="s">
        <v>169</v>
      </c>
      <c r="E425" s="247" t="s">
        <v>1</v>
      </c>
      <c r="F425" s="248" t="s">
        <v>2629</v>
      </c>
      <c r="G425" s="246"/>
      <c r="H425" s="249">
        <v>17.199999999999999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5" t="s">
        <v>169</v>
      </c>
      <c r="AU425" s="255" t="s">
        <v>85</v>
      </c>
      <c r="AV425" s="13" t="s">
        <v>85</v>
      </c>
      <c r="AW425" s="13" t="s">
        <v>32</v>
      </c>
      <c r="AX425" s="13" t="s">
        <v>83</v>
      </c>
      <c r="AY425" s="255" t="s">
        <v>158</v>
      </c>
    </row>
    <row r="426" s="12" customFormat="1" ht="22.8" customHeight="1">
      <c r="A426" s="12"/>
      <c r="B426" s="210"/>
      <c r="C426" s="211"/>
      <c r="D426" s="212" t="s">
        <v>75</v>
      </c>
      <c r="E426" s="224" t="s">
        <v>1750</v>
      </c>
      <c r="F426" s="224" t="s">
        <v>1751</v>
      </c>
      <c r="G426" s="211"/>
      <c r="H426" s="211"/>
      <c r="I426" s="214"/>
      <c r="J426" s="225">
        <f>BK426</f>
        <v>0</v>
      </c>
      <c r="K426" s="211"/>
      <c r="L426" s="216"/>
      <c r="M426" s="217"/>
      <c r="N426" s="218"/>
      <c r="O426" s="218"/>
      <c r="P426" s="219">
        <f>SUM(P427:P440)</f>
        <v>0</v>
      </c>
      <c r="Q426" s="218"/>
      <c r="R426" s="219">
        <f>SUM(R427:R440)</f>
        <v>0.032836000000000004</v>
      </c>
      <c r="S426" s="218"/>
      <c r="T426" s="220">
        <f>SUM(T427:T440)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21" t="s">
        <v>85</v>
      </c>
      <c r="AT426" s="222" t="s">
        <v>75</v>
      </c>
      <c r="AU426" s="222" t="s">
        <v>83</v>
      </c>
      <c r="AY426" s="221" t="s">
        <v>158</v>
      </c>
      <c r="BK426" s="223">
        <f>SUM(BK427:BK440)</f>
        <v>0</v>
      </c>
    </row>
    <row r="427" s="2" customFormat="1" ht="33" customHeight="1">
      <c r="A427" s="37"/>
      <c r="B427" s="38"/>
      <c r="C427" s="226" t="s">
        <v>1076</v>
      </c>
      <c r="D427" s="226" t="s">
        <v>161</v>
      </c>
      <c r="E427" s="227" t="s">
        <v>1752</v>
      </c>
      <c r="F427" s="228" t="s">
        <v>1753</v>
      </c>
      <c r="G427" s="229" t="s">
        <v>235</v>
      </c>
      <c r="H427" s="230">
        <v>1.6000000000000001</v>
      </c>
      <c r="I427" s="231"/>
      <c r="J427" s="232">
        <f>ROUND(I427*H427,2)</f>
        <v>0</v>
      </c>
      <c r="K427" s="233"/>
      <c r="L427" s="43"/>
      <c r="M427" s="234" t="s">
        <v>1</v>
      </c>
      <c r="N427" s="235" t="s">
        <v>41</v>
      </c>
      <c r="O427" s="90"/>
      <c r="P427" s="236">
        <f>O427*H427</f>
        <v>0</v>
      </c>
      <c r="Q427" s="236">
        <v>0.0053</v>
      </c>
      <c r="R427" s="236">
        <f>Q427*H427</f>
        <v>0.0084799999999999997</v>
      </c>
      <c r="S427" s="236">
        <v>0</v>
      </c>
      <c r="T427" s="237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8" t="s">
        <v>236</v>
      </c>
      <c r="AT427" s="238" t="s">
        <v>161</v>
      </c>
      <c r="AU427" s="238" t="s">
        <v>85</v>
      </c>
      <c r="AY427" s="16" t="s">
        <v>158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6" t="s">
        <v>83</v>
      </c>
      <c r="BK427" s="239">
        <f>ROUND(I427*H427,2)</f>
        <v>0</v>
      </c>
      <c r="BL427" s="16" t="s">
        <v>236</v>
      </c>
      <c r="BM427" s="238" t="s">
        <v>2630</v>
      </c>
    </row>
    <row r="428" s="2" customFormat="1">
      <c r="A428" s="37"/>
      <c r="B428" s="38"/>
      <c r="C428" s="39"/>
      <c r="D428" s="240" t="s">
        <v>167</v>
      </c>
      <c r="E428" s="39"/>
      <c r="F428" s="241" t="s">
        <v>1755</v>
      </c>
      <c r="G428" s="39"/>
      <c r="H428" s="39"/>
      <c r="I428" s="242"/>
      <c r="J428" s="39"/>
      <c r="K428" s="39"/>
      <c r="L428" s="43"/>
      <c r="M428" s="243"/>
      <c r="N428" s="244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167</v>
      </c>
      <c r="AU428" s="16" t="s">
        <v>85</v>
      </c>
    </row>
    <row r="429" s="13" customFormat="1">
      <c r="A429" s="13"/>
      <c r="B429" s="245"/>
      <c r="C429" s="246"/>
      <c r="D429" s="240" t="s">
        <v>169</v>
      </c>
      <c r="E429" s="247" t="s">
        <v>1</v>
      </c>
      <c r="F429" s="248" t="s">
        <v>2631</v>
      </c>
      <c r="G429" s="246"/>
      <c r="H429" s="249">
        <v>1.6000000000000001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5" t="s">
        <v>169</v>
      </c>
      <c r="AU429" s="255" t="s">
        <v>85</v>
      </c>
      <c r="AV429" s="13" t="s">
        <v>85</v>
      </c>
      <c r="AW429" s="13" t="s">
        <v>32</v>
      </c>
      <c r="AX429" s="13" t="s">
        <v>83</v>
      </c>
      <c r="AY429" s="255" t="s">
        <v>158</v>
      </c>
    </row>
    <row r="430" s="2" customFormat="1" ht="16.5" customHeight="1">
      <c r="A430" s="37"/>
      <c r="B430" s="38"/>
      <c r="C430" s="257" t="s">
        <v>1082</v>
      </c>
      <c r="D430" s="257" t="s">
        <v>249</v>
      </c>
      <c r="E430" s="258" t="s">
        <v>1761</v>
      </c>
      <c r="F430" s="259" t="s">
        <v>1762</v>
      </c>
      <c r="G430" s="260" t="s">
        <v>235</v>
      </c>
      <c r="H430" s="261">
        <v>1.76</v>
      </c>
      <c r="I430" s="262"/>
      <c r="J430" s="263">
        <f>ROUND(I430*H430,2)</f>
        <v>0</v>
      </c>
      <c r="K430" s="264"/>
      <c r="L430" s="265"/>
      <c r="M430" s="266" t="s">
        <v>1</v>
      </c>
      <c r="N430" s="267" t="s">
        <v>41</v>
      </c>
      <c r="O430" s="90"/>
      <c r="P430" s="236">
        <f>O430*H430</f>
        <v>0</v>
      </c>
      <c r="Q430" s="236">
        <v>0.0126</v>
      </c>
      <c r="R430" s="236">
        <f>Q430*H430</f>
        <v>0.022176000000000001</v>
      </c>
      <c r="S430" s="236">
        <v>0</v>
      </c>
      <c r="T430" s="237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8" t="s">
        <v>252</v>
      </c>
      <c r="AT430" s="238" t="s">
        <v>249</v>
      </c>
      <c r="AU430" s="238" t="s">
        <v>85</v>
      </c>
      <c r="AY430" s="16" t="s">
        <v>158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6" t="s">
        <v>83</v>
      </c>
      <c r="BK430" s="239">
        <f>ROUND(I430*H430,2)</f>
        <v>0</v>
      </c>
      <c r="BL430" s="16" t="s">
        <v>236</v>
      </c>
      <c r="BM430" s="238" t="s">
        <v>2632</v>
      </c>
    </row>
    <row r="431" s="2" customFormat="1">
      <c r="A431" s="37"/>
      <c r="B431" s="38"/>
      <c r="C431" s="39"/>
      <c r="D431" s="240" t="s">
        <v>167</v>
      </c>
      <c r="E431" s="39"/>
      <c r="F431" s="241" t="s">
        <v>1762</v>
      </c>
      <c r="G431" s="39"/>
      <c r="H431" s="39"/>
      <c r="I431" s="242"/>
      <c r="J431" s="39"/>
      <c r="K431" s="39"/>
      <c r="L431" s="43"/>
      <c r="M431" s="243"/>
      <c r="N431" s="244"/>
      <c r="O431" s="90"/>
      <c r="P431" s="90"/>
      <c r="Q431" s="90"/>
      <c r="R431" s="90"/>
      <c r="S431" s="90"/>
      <c r="T431" s="91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167</v>
      </c>
      <c r="AU431" s="16" t="s">
        <v>85</v>
      </c>
    </row>
    <row r="432" s="2" customFormat="1">
      <c r="A432" s="37"/>
      <c r="B432" s="38"/>
      <c r="C432" s="39"/>
      <c r="D432" s="240" t="s">
        <v>239</v>
      </c>
      <c r="E432" s="39"/>
      <c r="F432" s="256" t="s">
        <v>1764</v>
      </c>
      <c r="G432" s="39"/>
      <c r="H432" s="39"/>
      <c r="I432" s="242"/>
      <c r="J432" s="39"/>
      <c r="K432" s="39"/>
      <c r="L432" s="43"/>
      <c r="M432" s="243"/>
      <c r="N432" s="244"/>
      <c r="O432" s="90"/>
      <c r="P432" s="90"/>
      <c r="Q432" s="90"/>
      <c r="R432" s="90"/>
      <c r="S432" s="90"/>
      <c r="T432" s="91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239</v>
      </c>
      <c r="AU432" s="16" t="s">
        <v>85</v>
      </c>
    </row>
    <row r="433" s="13" customFormat="1">
      <c r="A433" s="13"/>
      <c r="B433" s="245"/>
      <c r="C433" s="246"/>
      <c r="D433" s="240" t="s">
        <v>169</v>
      </c>
      <c r="E433" s="246"/>
      <c r="F433" s="248" t="s">
        <v>2633</v>
      </c>
      <c r="G433" s="246"/>
      <c r="H433" s="249">
        <v>1.76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5" t="s">
        <v>169</v>
      </c>
      <c r="AU433" s="255" t="s">
        <v>85</v>
      </c>
      <c r="AV433" s="13" t="s">
        <v>85</v>
      </c>
      <c r="AW433" s="13" t="s">
        <v>4</v>
      </c>
      <c r="AX433" s="13" t="s">
        <v>83</v>
      </c>
      <c r="AY433" s="255" t="s">
        <v>158</v>
      </c>
    </row>
    <row r="434" s="2" customFormat="1" ht="21.75" customHeight="1">
      <c r="A434" s="37"/>
      <c r="B434" s="38"/>
      <c r="C434" s="226" t="s">
        <v>1086</v>
      </c>
      <c r="D434" s="226" t="s">
        <v>161</v>
      </c>
      <c r="E434" s="227" t="s">
        <v>1775</v>
      </c>
      <c r="F434" s="228" t="s">
        <v>1776</v>
      </c>
      <c r="G434" s="229" t="s">
        <v>276</v>
      </c>
      <c r="H434" s="230">
        <v>1.6000000000000001</v>
      </c>
      <c r="I434" s="231"/>
      <c r="J434" s="232">
        <f>ROUND(I434*H434,2)</f>
        <v>0</v>
      </c>
      <c r="K434" s="233"/>
      <c r="L434" s="43"/>
      <c r="M434" s="234" t="s">
        <v>1</v>
      </c>
      <c r="N434" s="235" t="s">
        <v>41</v>
      </c>
      <c r="O434" s="90"/>
      <c r="P434" s="236">
        <f>O434*H434</f>
        <v>0</v>
      </c>
      <c r="Q434" s="236">
        <v>0.00055000000000000003</v>
      </c>
      <c r="R434" s="236">
        <f>Q434*H434</f>
        <v>0.00088000000000000014</v>
      </c>
      <c r="S434" s="236">
        <v>0</v>
      </c>
      <c r="T434" s="237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38" t="s">
        <v>236</v>
      </c>
      <c r="AT434" s="238" t="s">
        <v>161</v>
      </c>
      <c r="AU434" s="238" t="s">
        <v>85</v>
      </c>
      <c r="AY434" s="16" t="s">
        <v>158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6" t="s">
        <v>83</v>
      </c>
      <c r="BK434" s="239">
        <f>ROUND(I434*H434,2)</f>
        <v>0</v>
      </c>
      <c r="BL434" s="16" t="s">
        <v>236</v>
      </c>
      <c r="BM434" s="238" t="s">
        <v>2634</v>
      </c>
    </row>
    <row r="435" s="2" customFormat="1">
      <c r="A435" s="37"/>
      <c r="B435" s="38"/>
      <c r="C435" s="39"/>
      <c r="D435" s="240" t="s">
        <v>167</v>
      </c>
      <c r="E435" s="39"/>
      <c r="F435" s="241" t="s">
        <v>1778</v>
      </c>
      <c r="G435" s="39"/>
      <c r="H435" s="39"/>
      <c r="I435" s="242"/>
      <c r="J435" s="39"/>
      <c r="K435" s="39"/>
      <c r="L435" s="43"/>
      <c r="M435" s="243"/>
      <c r="N435" s="244"/>
      <c r="O435" s="90"/>
      <c r="P435" s="90"/>
      <c r="Q435" s="90"/>
      <c r="R435" s="90"/>
      <c r="S435" s="90"/>
      <c r="T435" s="91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6" t="s">
        <v>167</v>
      </c>
      <c r="AU435" s="16" t="s">
        <v>85</v>
      </c>
    </row>
    <row r="436" s="2" customFormat="1" ht="21.75" customHeight="1">
      <c r="A436" s="37"/>
      <c r="B436" s="38"/>
      <c r="C436" s="226" t="s">
        <v>1090</v>
      </c>
      <c r="D436" s="226" t="s">
        <v>161</v>
      </c>
      <c r="E436" s="227" t="s">
        <v>1780</v>
      </c>
      <c r="F436" s="228" t="s">
        <v>1781</v>
      </c>
      <c r="G436" s="229" t="s">
        <v>276</v>
      </c>
      <c r="H436" s="230">
        <v>2.6000000000000001</v>
      </c>
      <c r="I436" s="231"/>
      <c r="J436" s="232">
        <f>ROUND(I436*H436,2)</f>
        <v>0</v>
      </c>
      <c r="K436" s="233"/>
      <c r="L436" s="43"/>
      <c r="M436" s="234" t="s">
        <v>1</v>
      </c>
      <c r="N436" s="235" t="s">
        <v>41</v>
      </c>
      <c r="O436" s="90"/>
      <c r="P436" s="236">
        <f>O436*H436</f>
        <v>0</v>
      </c>
      <c r="Q436" s="236">
        <v>0.00050000000000000001</v>
      </c>
      <c r="R436" s="236">
        <f>Q436*H436</f>
        <v>0.0013000000000000002</v>
      </c>
      <c r="S436" s="236">
        <v>0</v>
      </c>
      <c r="T436" s="237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38" t="s">
        <v>236</v>
      </c>
      <c r="AT436" s="238" t="s">
        <v>161</v>
      </c>
      <c r="AU436" s="238" t="s">
        <v>85</v>
      </c>
      <c r="AY436" s="16" t="s">
        <v>158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6" t="s">
        <v>83</v>
      </c>
      <c r="BK436" s="239">
        <f>ROUND(I436*H436,2)</f>
        <v>0</v>
      </c>
      <c r="BL436" s="16" t="s">
        <v>236</v>
      </c>
      <c r="BM436" s="238" t="s">
        <v>2635</v>
      </c>
    </row>
    <row r="437" s="2" customFormat="1">
      <c r="A437" s="37"/>
      <c r="B437" s="38"/>
      <c r="C437" s="39"/>
      <c r="D437" s="240" t="s">
        <v>167</v>
      </c>
      <c r="E437" s="39"/>
      <c r="F437" s="241" t="s">
        <v>1783</v>
      </c>
      <c r="G437" s="39"/>
      <c r="H437" s="39"/>
      <c r="I437" s="242"/>
      <c r="J437" s="39"/>
      <c r="K437" s="39"/>
      <c r="L437" s="43"/>
      <c r="M437" s="243"/>
      <c r="N437" s="244"/>
      <c r="O437" s="90"/>
      <c r="P437" s="90"/>
      <c r="Q437" s="90"/>
      <c r="R437" s="90"/>
      <c r="S437" s="90"/>
      <c r="T437" s="91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167</v>
      </c>
      <c r="AU437" s="16" t="s">
        <v>85</v>
      </c>
    </row>
    <row r="438" s="13" customFormat="1">
      <c r="A438" s="13"/>
      <c r="B438" s="245"/>
      <c r="C438" s="246"/>
      <c r="D438" s="240" t="s">
        <v>169</v>
      </c>
      <c r="E438" s="247" t="s">
        <v>1</v>
      </c>
      <c r="F438" s="248" t="s">
        <v>2636</v>
      </c>
      <c r="G438" s="246"/>
      <c r="H438" s="249">
        <v>2.6000000000000001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5" t="s">
        <v>169</v>
      </c>
      <c r="AU438" s="255" t="s">
        <v>85</v>
      </c>
      <c r="AV438" s="13" t="s">
        <v>85</v>
      </c>
      <c r="AW438" s="13" t="s">
        <v>32</v>
      </c>
      <c r="AX438" s="13" t="s">
        <v>83</v>
      </c>
      <c r="AY438" s="255" t="s">
        <v>158</v>
      </c>
    </row>
    <row r="439" s="2" customFormat="1" ht="24.15" customHeight="1">
      <c r="A439" s="37"/>
      <c r="B439" s="38"/>
      <c r="C439" s="226" t="s">
        <v>1094</v>
      </c>
      <c r="D439" s="226" t="s">
        <v>161</v>
      </c>
      <c r="E439" s="227" t="s">
        <v>1802</v>
      </c>
      <c r="F439" s="228" t="s">
        <v>1803</v>
      </c>
      <c r="G439" s="229" t="s">
        <v>192</v>
      </c>
      <c r="H439" s="230">
        <v>0.033000000000000002</v>
      </c>
      <c r="I439" s="231"/>
      <c r="J439" s="232">
        <f>ROUND(I439*H439,2)</f>
        <v>0</v>
      </c>
      <c r="K439" s="233"/>
      <c r="L439" s="43"/>
      <c r="M439" s="234" t="s">
        <v>1</v>
      </c>
      <c r="N439" s="235" t="s">
        <v>41</v>
      </c>
      <c r="O439" s="90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8" t="s">
        <v>236</v>
      </c>
      <c r="AT439" s="238" t="s">
        <v>161</v>
      </c>
      <c r="AU439" s="238" t="s">
        <v>85</v>
      </c>
      <c r="AY439" s="16" t="s">
        <v>158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6" t="s">
        <v>83</v>
      </c>
      <c r="BK439" s="239">
        <f>ROUND(I439*H439,2)</f>
        <v>0</v>
      </c>
      <c r="BL439" s="16" t="s">
        <v>236</v>
      </c>
      <c r="BM439" s="238" t="s">
        <v>2637</v>
      </c>
    </row>
    <row r="440" s="2" customFormat="1">
      <c r="A440" s="37"/>
      <c r="B440" s="38"/>
      <c r="C440" s="39"/>
      <c r="D440" s="240" t="s">
        <v>167</v>
      </c>
      <c r="E440" s="39"/>
      <c r="F440" s="241" t="s">
        <v>1805</v>
      </c>
      <c r="G440" s="39"/>
      <c r="H440" s="39"/>
      <c r="I440" s="242"/>
      <c r="J440" s="39"/>
      <c r="K440" s="39"/>
      <c r="L440" s="43"/>
      <c r="M440" s="243"/>
      <c r="N440" s="244"/>
      <c r="O440" s="90"/>
      <c r="P440" s="90"/>
      <c r="Q440" s="90"/>
      <c r="R440" s="90"/>
      <c r="S440" s="90"/>
      <c r="T440" s="91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167</v>
      </c>
      <c r="AU440" s="16" t="s">
        <v>85</v>
      </c>
    </row>
    <row r="441" s="12" customFormat="1" ht="22.8" customHeight="1">
      <c r="A441" s="12"/>
      <c r="B441" s="210"/>
      <c r="C441" s="211"/>
      <c r="D441" s="212" t="s">
        <v>75</v>
      </c>
      <c r="E441" s="224" t="s">
        <v>1185</v>
      </c>
      <c r="F441" s="224" t="s">
        <v>1810</v>
      </c>
      <c r="G441" s="211"/>
      <c r="H441" s="211"/>
      <c r="I441" s="214"/>
      <c r="J441" s="225">
        <f>BK441</f>
        <v>0</v>
      </c>
      <c r="K441" s="211"/>
      <c r="L441" s="216"/>
      <c r="M441" s="217"/>
      <c r="N441" s="218"/>
      <c r="O441" s="218"/>
      <c r="P441" s="219">
        <f>SUM(P442:P444)</f>
        <v>0</v>
      </c>
      <c r="Q441" s="218"/>
      <c r="R441" s="219">
        <f>SUM(R442:R444)</f>
        <v>0.00019200000000000001</v>
      </c>
      <c r="S441" s="218"/>
      <c r="T441" s="220">
        <f>SUM(T442:T444)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21" t="s">
        <v>85</v>
      </c>
      <c r="AT441" s="222" t="s">
        <v>75</v>
      </c>
      <c r="AU441" s="222" t="s">
        <v>83</v>
      </c>
      <c r="AY441" s="221" t="s">
        <v>158</v>
      </c>
      <c r="BK441" s="223">
        <f>SUM(BK442:BK444)</f>
        <v>0</v>
      </c>
    </row>
    <row r="442" s="2" customFormat="1" ht="24.15" customHeight="1">
      <c r="A442" s="37"/>
      <c r="B442" s="38"/>
      <c r="C442" s="226" t="s">
        <v>1098</v>
      </c>
      <c r="D442" s="226" t="s">
        <v>161</v>
      </c>
      <c r="E442" s="227" t="s">
        <v>1811</v>
      </c>
      <c r="F442" s="228" t="s">
        <v>1812</v>
      </c>
      <c r="G442" s="229" t="s">
        <v>235</v>
      </c>
      <c r="H442" s="230">
        <v>1.6000000000000001</v>
      </c>
      <c r="I442" s="231"/>
      <c r="J442" s="232">
        <f>ROUND(I442*H442,2)</f>
        <v>0</v>
      </c>
      <c r="K442" s="233"/>
      <c r="L442" s="43"/>
      <c r="M442" s="234" t="s">
        <v>1</v>
      </c>
      <c r="N442" s="235" t="s">
        <v>41</v>
      </c>
      <c r="O442" s="90"/>
      <c r="P442" s="236">
        <f>O442*H442</f>
        <v>0</v>
      </c>
      <c r="Q442" s="236">
        <v>0.00012</v>
      </c>
      <c r="R442" s="236">
        <f>Q442*H442</f>
        <v>0.00019200000000000001</v>
      </c>
      <c r="S442" s="236">
        <v>0</v>
      </c>
      <c r="T442" s="237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8" t="s">
        <v>236</v>
      </c>
      <c r="AT442" s="238" t="s">
        <v>161</v>
      </c>
      <c r="AU442" s="238" t="s">
        <v>85</v>
      </c>
      <c r="AY442" s="16" t="s">
        <v>158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6" t="s">
        <v>83</v>
      </c>
      <c r="BK442" s="239">
        <f>ROUND(I442*H442,2)</f>
        <v>0</v>
      </c>
      <c r="BL442" s="16" t="s">
        <v>236</v>
      </c>
      <c r="BM442" s="238" t="s">
        <v>2638</v>
      </c>
    </row>
    <row r="443" s="2" customFormat="1">
      <c r="A443" s="37"/>
      <c r="B443" s="38"/>
      <c r="C443" s="39"/>
      <c r="D443" s="240" t="s">
        <v>167</v>
      </c>
      <c r="E443" s="39"/>
      <c r="F443" s="241" t="s">
        <v>1814</v>
      </c>
      <c r="G443" s="39"/>
      <c r="H443" s="39"/>
      <c r="I443" s="242"/>
      <c r="J443" s="39"/>
      <c r="K443" s="39"/>
      <c r="L443" s="43"/>
      <c r="M443" s="243"/>
      <c r="N443" s="244"/>
      <c r="O443" s="90"/>
      <c r="P443" s="90"/>
      <c r="Q443" s="90"/>
      <c r="R443" s="90"/>
      <c r="S443" s="90"/>
      <c r="T443" s="91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167</v>
      </c>
      <c r="AU443" s="16" t="s">
        <v>85</v>
      </c>
    </row>
    <row r="444" s="13" customFormat="1">
      <c r="A444" s="13"/>
      <c r="B444" s="245"/>
      <c r="C444" s="246"/>
      <c r="D444" s="240" t="s">
        <v>169</v>
      </c>
      <c r="E444" s="246"/>
      <c r="F444" s="248" t="s">
        <v>2639</v>
      </c>
      <c r="G444" s="246"/>
      <c r="H444" s="249">
        <v>1.6000000000000001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5" t="s">
        <v>169</v>
      </c>
      <c r="AU444" s="255" t="s">
        <v>85</v>
      </c>
      <c r="AV444" s="13" t="s">
        <v>85</v>
      </c>
      <c r="AW444" s="13" t="s">
        <v>4</v>
      </c>
      <c r="AX444" s="13" t="s">
        <v>83</v>
      </c>
      <c r="AY444" s="255" t="s">
        <v>158</v>
      </c>
    </row>
    <row r="445" s="12" customFormat="1" ht="22.8" customHeight="1">
      <c r="A445" s="12"/>
      <c r="B445" s="210"/>
      <c r="C445" s="211"/>
      <c r="D445" s="212" t="s">
        <v>75</v>
      </c>
      <c r="E445" s="224" t="s">
        <v>260</v>
      </c>
      <c r="F445" s="224" t="s">
        <v>261</v>
      </c>
      <c r="G445" s="211"/>
      <c r="H445" s="211"/>
      <c r="I445" s="214"/>
      <c r="J445" s="225">
        <f>BK445</f>
        <v>0</v>
      </c>
      <c r="K445" s="211"/>
      <c r="L445" s="216"/>
      <c r="M445" s="217"/>
      <c r="N445" s="218"/>
      <c r="O445" s="218"/>
      <c r="P445" s="219">
        <f>SUM(P446:P466)</f>
        <v>0</v>
      </c>
      <c r="Q445" s="218"/>
      <c r="R445" s="219">
        <f>SUM(R446:R466)</f>
        <v>0.021187400000000002</v>
      </c>
      <c r="S445" s="218"/>
      <c r="T445" s="220">
        <f>SUM(T446:T466)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21" t="s">
        <v>85</v>
      </c>
      <c r="AT445" s="222" t="s">
        <v>75</v>
      </c>
      <c r="AU445" s="222" t="s">
        <v>83</v>
      </c>
      <c r="AY445" s="221" t="s">
        <v>158</v>
      </c>
      <c r="BK445" s="223">
        <f>SUM(BK446:BK466)</f>
        <v>0</v>
      </c>
    </row>
    <row r="446" s="2" customFormat="1" ht="24.15" customHeight="1">
      <c r="A446" s="37"/>
      <c r="B446" s="38"/>
      <c r="C446" s="226" t="s">
        <v>1102</v>
      </c>
      <c r="D446" s="226" t="s">
        <v>161</v>
      </c>
      <c r="E446" s="227" t="s">
        <v>263</v>
      </c>
      <c r="F446" s="228" t="s">
        <v>264</v>
      </c>
      <c r="G446" s="229" t="s">
        <v>235</v>
      </c>
      <c r="H446" s="230">
        <v>47.259999999999998</v>
      </c>
      <c r="I446" s="231"/>
      <c r="J446" s="232">
        <f>ROUND(I446*H446,2)</f>
        <v>0</v>
      </c>
      <c r="K446" s="233"/>
      <c r="L446" s="43"/>
      <c r="M446" s="234" t="s">
        <v>1</v>
      </c>
      <c r="N446" s="235" t="s">
        <v>41</v>
      </c>
      <c r="O446" s="90"/>
      <c r="P446" s="236">
        <f>O446*H446</f>
        <v>0</v>
      </c>
      <c r="Q446" s="236">
        <v>0</v>
      </c>
      <c r="R446" s="236">
        <f>Q446*H446</f>
        <v>0</v>
      </c>
      <c r="S446" s="236">
        <v>0</v>
      </c>
      <c r="T446" s="237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8" t="s">
        <v>236</v>
      </c>
      <c r="AT446" s="238" t="s">
        <v>161</v>
      </c>
      <c r="AU446" s="238" t="s">
        <v>85</v>
      </c>
      <c r="AY446" s="16" t="s">
        <v>158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6" t="s">
        <v>83</v>
      </c>
      <c r="BK446" s="239">
        <f>ROUND(I446*H446,2)</f>
        <v>0</v>
      </c>
      <c r="BL446" s="16" t="s">
        <v>236</v>
      </c>
      <c r="BM446" s="238" t="s">
        <v>2640</v>
      </c>
    </row>
    <row r="447" s="2" customFormat="1">
      <c r="A447" s="37"/>
      <c r="B447" s="38"/>
      <c r="C447" s="39"/>
      <c r="D447" s="240" t="s">
        <v>167</v>
      </c>
      <c r="E447" s="39"/>
      <c r="F447" s="241" t="s">
        <v>266</v>
      </c>
      <c r="G447" s="39"/>
      <c r="H447" s="39"/>
      <c r="I447" s="242"/>
      <c r="J447" s="39"/>
      <c r="K447" s="39"/>
      <c r="L447" s="43"/>
      <c r="M447" s="243"/>
      <c r="N447" s="244"/>
      <c r="O447" s="90"/>
      <c r="P447" s="90"/>
      <c r="Q447" s="90"/>
      <c r="R447" s="90"/>
      <c r="S447" s="90"/>
      <c r="T447" s="91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167</v>
      </c>
      <c r="AU447" s="16" t="s">
        <v>85</v>
      </c>
    </row>
    <row r="448" s="13" customFormat="1">
      <c r="A448" s="13"/>
      <c r="B448" s="245"/>
      <c r="C448" s="246"/>
      <c r="D448" s="240" t="s">
        <v>169</v>
      </c>
      <c r="E448" s="247" t="s">
        <v>1</v>
      </c>
      <c r="F448" s="248" t="s">
        <v>2641</v>
      </c>
      <c r="G448" s="246"/>
      <c r="H448" s="249">
        <v>44.100000000000001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5" t="s">
        <v>169</v>
      </c>
      <c r="AU448" s="255" t="s">
        <v>85</v>
      </c>
      <c r="AV448" s="13" t="s">
        <v>85</v>
      </c>
      <c r="AW448" s="13" t="s">
        <v>32</v>
      </c>
      <c r="AX448" s="13" t="s">
        <v>76</v>
      </c>
      <c r="AY448" s="255" t="s">
        <v>158</v>
      </c>
    </row>
    <row r="449" s="13" customFormat="1">
      <c r="A449" s="13"/>
      <c r="B449" s="245"/>
      <c r="C449" s="246"/>
      <c r="D449" s="240" t="s">
        <v>169</v>
      </c>
      <c r="E449" s="247" t="s">
        <v>1</v>
      </c>
      <c r="F449" s="248" t="s">
        <v>2642</v>
      </c>
      <c r="G449" s="246"/>
      <c r="H449" s="249">
        <v>24.16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5" t="s">
        <v>169</v>
      </c>
      <c r="AU449" s="255" t="s">
        <v>85</v>
      </c>
      <c r="AV449" s="13" t="s">
        <v>85</v>
      </c>
      <c r="AW449" s="13" t="s">
        <v>32</v>
      </c>
      <c r="AX449" s="13" t="s">
        <v>76</v>
      </c>
      <c r="AY449" s="255" t="s">
        <v>158</v>
      </c>
    </row>
    <row r="450" s="13" customFormat="1">
      <c r="A450" s="13"/>
      <c r="B450" s="245"/>
      <c r="C450" s="246"/>
      <c r="D450" s="240" t="s">
        <v>169</v>
      </c>
      <c r="E450" s="247" t="s">
        <v>1</v>
      </c>
      <c r="F450" s="248" t="s">
        <v>2643</v>
      </c>
      <c r="G450" s="246"/>
      <c r="H450" s="249">
        <v>-21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5" t="s">
        <v>169</v>
      </c>
      <c r="AU450" s="255" t="s">
        <v>85</v>
      </c>
      <c r="AV450" s="13" t="s">
        <v>85</v>
      </c>
      <c r="AW450" s="13" t="s">
        <v>32</v>
      </c>
      <c r="AX450" s="13" t="s">
        <v>76</v>
      </c>
      <c r="AY450" s="255" t="s">
        <v>158</v>
      </c>
    </row>
    <row r="451" s="14" customFormat="1">
      <c r="A451" s="14"/>
      <c r="B451" s="272"/>
      <c r="C451" s="273"/>
      <c r="D451" s="240" t="s">
        <v>169</v>
      </c>
      <c r="E451" s="274" t="s">
        <v>1</v>
      </c>
      <c r="F451" s="275" t="s">
        <v>1246</v>
      </c>
      <c r="G451" s="273"/>
      <c r="H451" s="276">
        <v>47.259999999999998</v>
      </c>
      <c r="I451" s="277"/>
      <c r="J451" s="273"/>
      <c r="K451" s="273"/>
      <c r="L451" s="278"/>
      <c r="M451" s="279"/>
      <c r="N451" s="280"/>
      <c r="O451" s="280"/>
      <c r="P451" s="280"/>
      <c r="Q451" s="280"/>
      <c r="R451" s="280"/>
      <c r="S451" s="280"/>
      <c r="T451" s="28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82" t="s">
        <v>169</v>
      </c>
      <c r="AU451" s="282" t="s">
        <v>85</v>
      </c>
      <c r="AV451" s="14" t="s">
        <v>165</v>
      </c>
      <c r="AW451" s="14" t="s">
        <v>32</v>
      </c>
      <c r="AX451" s="14" t="s">
        <v>83</v>
      </c>
      <c r="AY451" s="282" t="s">
        <v>158</v>
      </c>
    </row>
    <row r="452" s="2" customFormat="1" ht="24.15" customHeight="1">
      <c r="A452" s="37"/>
      <c r="B452" s="38"/>
      <c r="C452" s="226" t="s">
        <v>1106</v>
      </c>
      <c r="D452" s="226" t="s">
        <v>161</v>
      </c>
      <c r="E452" s="227" t="s">
        <v>274</v>
      </c>
      <c r="F452" s="228" t="s">
        <v>275</v>
      </c>
      <c r="G452" s="229" t="s">
        <v>276</v>
      </c>
      <c r="H452" s="230">
        <v>12.4</v>
      </c>
      <c r="I452" s="231"/>
      <c r="J452" s="232">
        <f>ROUND(I452*H452,2)</f>
        <v>0</v>
      </c>
      <c r="K452" s="233"/>
      <c r="L452" s="43"/>
      <c r="M452" s="234" t="s">
        <v>1</v>
      </c>
      <c r="N452" s="235" t="s">
        <v>41</v>
      </c>
      <c r="O452" s="90"/>
      <c r="P452" s="236">
        <f>O452*H452</f>
        <v>0</v>
      </c>
      <c r="Q452" s="236">
        <v>0</v>
      </c>
      <c r="R452" s="236">
        <f>Q452*H452</f>
        <v>0</v>
      </c>
      <c r="S452" s="236">
        <v>0</v>
      </c>
      <c r="T452" s="237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38" t="s">
        <v>236</v>
      </c>
      <c r="AT452" s="238" t="s">
        <v>161</v>
      </c>
      <c r="AU452" s="238" t="s">
        <v>85</v>
      </c>
      <c r="AY452" s="16" t="s">
        <v>158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6" t="s">
        <v>83</v>
      </c>
      <c r="BK452" s="239">
        <f>ROUND(I452*H452,2)</f>
        <v>0</v>
      </c>
      <c r="BL452" s="16" t="s">
        <v>236</v>
      </c>
      <c r="BM452" s="238" t="s">
        <v>2644</v>
      </c>
    </row>
    <row r="453" s="2" customFormat="1">
      <c r="A453" s="37"/>
      <c r="B453" s="38"/>
      <c r="C453" s="39"/>
      <c r="D453" s="240" t="s">
        <v>167</v>
      </c>
      <c r="E453" s="39"/>
      <c r="F453" s="241" t="s">
        <v>278</v>
      </c>
      <c r="G453" s="39"/>
      <c r="H453" s="39"/>
      <c r="I453" s="242"/>
      <c r="J453" s="39"/>
      <c r="K453" s="39"/>
      <c r="L453" s="43"/>
      <c r="M453" s="243"/>
      <c r="N453" s="244"/>
      <c r="O453" s="90"/>
      <c r="P453" s="90"/>
      <c r="Q453" s="90"/>
      <c r="R453" s="90"/>
      <c r="S453" s="90"/>
      <c r="T453" s="91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167</v>
      </c>
      <c r="AU453" s="16" t="s">
        <v>85</v>
      </c>
    </row>
    <row r="454" s="13" customFormat="1">
      <c r="A454" s="13"/>
      <c r="B454" s="245"/>
      <c r="C454" s="246"/>
      <c r="D454" s="240" t="s">
        <v>169</v>
      </c>
      <c r="E454" s="247" t="s">
        <v>1</v>
      </c>
      <c r="F454" s="248" t="s">
        <v>2645</v>
      </c>
      <c r="G454" s="246"/>
      <c r="H454" s="249">
        <v>12.4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5" t="s">
        <v>169</v>
      </c>
      <c r="AU454" s="255" t="s">
        <v>85</v>
      </c>
      <c r="AV454" s="13" t="s">
        <v>85</v>
      </c>
      <c r="AW454" s="13" t="s">
        <v>32</v>
      </c>
      <c r="AX454" s="13" t="s">
        <v>83</v>
      </c>
      <c r="AY454" s="255" t="s">
        <v>158</v>
      </c>
    </row>
    <row r="455" s="2" customFormat="1" ht="24.15" customHeight="1">
      <c r="A455" s="37"/>
      <c r="B455" s="38"/>
      <c r="C455" s="226" t="s">
        <v>1110</v>
      </c>
      <c r="D455" s="226" t="s">
        <v>161</v>
      </c>
      <c r="E455" s="227" t="s">
        <v>279</v>
      </c>
      <c r="F455" s="228" t="s">
        <v>280</v>
      </c>
      <c r="G455" s="229" t="s">
        <v>235</v>
      </c>
      <c r="H455" s="230">
        <v>21.399999999999999</v>
      </c>
      <c r="I455" s="231"/>
      <c r="J455" s="232">
        <f>ROUND(I455*H455,2)</f>
        <v>0</v>
      </c>
      <c r="K455" s="233"/>
      <c r="L455" s="43"/>
      <c r="M455" s="234" t="s">
        <v>1</v>
      </c>
      <c r="N455" s="235" t="s">
        <v>41</v>
      </c>
      <c r="O455" s="90"/>
      <c r="P455" s="236">
        <f>O455*H455</f>
        <v>0</v>
      </c>
      <c r="Q455" s="236">
        <v>0</v>
      </c>
      <c r="R455" s="236">
        <f>Q455*H455</f>
        <v>0</v>
      </c>
      <c r="S455" s="236">
        <v>0</v>
      </c>
      <c r="T455" s="237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8" t="s">
        <v>236</v>
      </c>
      <c r="AT455" s="238" t="s">
        <v>161</v>
      </c>
      <c r="AU455" s="238" t="s">
        <v>85</v>
      </c>
      <c r="AY455" s="16" t="s">
        <v>158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6" t="s">
        <v>83</v>
      </c>
      <c r="BK455" s="239">
        <f>ROUND(I455*H455,2)</f>
        <v>0</v>
      </c>
      <c r="BL455" s="16" t="s">
        <v>236</v>
      </c>
      <c r="BM455" s="238" t="s">
        <v>2646</v>
      </c>
    </row>
    <row r="456" s="2" customFormat="1">
      <c r="A456" s="37"/>
      <c r="B456" s="38"/>
      <c r="C456" s="39"/>
      <c r="D456" s="240" t="s">
        <v>167</v>
      </c>
      <c r="E456" s="39"/>
      <c r="F456" s="241" t="s">
        <v>282</v>
      </c>
      <c r="G456" s="39"/>
      <c r="H456" s="39"/>
      <c r="I456" s="242"/>
      <c r="J456" s="39"/>
      <c r="K456" s="39"/>
      <c r="L456" s="43"/>
      <c r="M456" s="243"/>
      <c r="N456" s="244"/>
      <c r="O456" s="90"/>
      <c r="P456" s="90"/>
      <c r="Q456" s="90"/>
      <c r="R456" s="90"/>
      <c r="S456" s="90"/>
      <c r="T456" s="91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167</v>
      </c>
      <c r="AU456" s="16" t="s">
        <v>85</v>
      </c>
    </row>
    <row r="457" s="13" customFormat="1">
      <c r="A457" s="13"/>
      <c r="B457" s="245"/>
      <c r="C457" s="246"/>
      <c r="D457" s="240" t="s">
        <v>169</v>
      </c>
      <c r="E457" s="247" t="s">
        <v>1</v>
      </c>
      <c r="F457" s="248" t="s">
        <v>2647</v>
      </c>
      <c r="G457" s="246"/>
      <c r="H457" s="249">
        <v>21.399999999999999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5" t="s">
        <v>169</v>
      </c>
      <c r="AU457" s="255" t="s">
        <v>85</v>
      </c>
      <c r="AV457" s="13" t="s">
        <v>85</v>
      </c>
      <c r="AW457" s="13" t="s">
        <v>32</v>
      </c>
      <c r="AX457" s="13" t="s">
        <v>83</v>
      </c>
      <c r="AY457" s="255" t="s">
        <v>158</v>
      </c>
    </row>
    <row r="458" s="2" customFormat="1" ht="16.5" customHeight="1">
      <c r="A458" s="37"/>
      <c r="B458" s="38"/>
      <c r="C458" s="257" t="s">
        <v>1114</v>
      </c>
      <c r="D458" s="257" t="s">
        <v>249</v>
      </c>
      <c r="E458" s="258" t="s">
        <v>284</v>
      </c>
      <c r="F458" s="259" t="s">
        <v>285</v>
      </c>
      <c r="G458" s="260" t="s">
        <v>235</v>
      </c>
      <c r="H458" s="261">
        <v>22.469999999999999</v>
      </c>
      <c r="I458" s="262"/>
      <c r="J458" s="263">
        <f>ROUND(I458*H458,2)</f>
        <v>0</v>
      </c>
      <c r="K458" s="264"/>
      <c r="L458" s="265"/>
      <c r="M458" s="266" t="s">
        <v>1</v>
      </c>
      <c r="N458" s="267" t="s">
        <v>41</v>
      </c>
      <c r="O458" s="90"/>
      <c r="P458" s="236">
        <f>O458*H458</f>
        <v>0</v>
      </c>
      <c r="Q458" s="236">
        <v>0</v>
      </c>
      <c r="R458" s="236">
        <f>Q458*H458</f>
        <v>0</v>
      </c>
      <c r="S458" s="236">
        <v>0</v>
      </c>
      <c r="T458" s="237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8" t="s">
        <v>252</v>
      </c>
      <c r="AT458" s="238" t="s">
        <v>249</v>
      </c>
      <c r="AU458" s="238" t="s">
        <v>85</v>
      </c>
      <c r="AY458" s="16" t="s">
        <v>158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6" t="s">
        <v>83</v>
      </c>
      <c r="BK458" s="239">
        <f>ROUND(I458*H458,2)</f>
        <v>0</v>
      </c>
      <c r="BL458" s="16" t="s">
        <v>236</v>
      </c>
      <c r="BM458" s="238" t="s">
        <v>2648</v>
      </c>
    </row>
    <row r="459" s="2" customFormat="1">
      <c r="A459" s="37"/>
      <c r="B459" s="38"/>
      <c r="C459" s="39"/>
      <c r="D459" s="240" t="s">
        <v>167</v>
      </c>
      <c r="E459" s="39"/>
      <c r="F459" s="241" t="s">
        <v>285</v>
      </c>
      <c r="G459" s="39"/>
      <c r="H459" s="39"/>
      <c r="I459" s="242"/>
      <c r="J459" s="39"/>
      <c r="K459" s="39"/>
      <c r="L459" s="43"/>
      <c r="M459" s="243"/>
      <c r="N459" s="244"/>
      <c r="O459" s="90"/>
      <c r="P459" s="90"/>
      <c r="Q459" s="90"/>
      <c r="R459" s="90"/>
      <c r="S459" s="90"/>
      <c r="T459" s="91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167</v>
      </c>
      <c r="AU459" s="16" t="s">
        <v>85</v>
      </c>
    </row>
    <row r="460" s="13" customFormat="1">
      <c r="A460" s="13"/>
      <c r="B460" s="245"/>
      <c r="C460" s="246"/>
      <c r="D460" s="240" t="s">
        <v>169</v>
      </c>
      <c r="E460" s="246"/>
      <c r="F460" s="248" t="s">
        <v>2649</v>
      </c>
      <c r="G460" s="246"/>
      <c r="H460" s="249">
        <v>22.469999999999999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5" t="s">
        <v>169</v>
      </c>
      <c r="AU460" s="255" t="s">
        <v>85</v>
      </c>
      <c r="AV460" s="13" t="s">
        <v>85</v>
      </c>
      <c r="AW460" s="13" t="s">
        <v>4</v>
      </c>
      <c r="AX460" s="13" t="s">
        <v>83</v>
      </c>
      <c r="AY460" s="255" t="s">
        <v>158</v>
      </c>
    </row>
    <row r="461" s="2" customFormat="1" ht="24.15" customHeight="1">
      <c r="A461" s="37"/>
      <c r="B461" s="38"/>
      <c r="C461" s="226" t="s">
        <v>1118</v>
      </c>
      <c r="D461" s="226" t="s">
        <v>161</v>
      </c>
      <c r="E461" s="227" t="s">
        <v>289</v>
      </c>
      <c r="F461" s="228" t="s">
        <v>290</v>
      </c>
      <c r="G461" s="229" t="s">
        <v>235</v>
      </c>
      <c r="H461" s="230">
        <v>73.060000000000002</v>
      </c>
      <c r="I461" s="231"/>
      <c r="J461" s="232">
        <f>ROUND(I461*H461,2)</f>
        <v>0</v>
      </c>
      <c r="K461" s="233"/>
      <c r="L461" s="43"/>
      <c r="M461" s="234" t="s">
        <v>1</v>
      </c>
      <c r="N461" s="235" t="s">
        <v>41</v>
      </c>
      <c r="O461" s="90"/>
      <c r="P461" s="236">
        <f>O461*H461</f>
        <v>0</v>
      </c>
      <c r="Q461" s="236">
        <v>0.00029</v>
      </c>
      <c r="R461" s="236">
        <f>Q461*H461</f>
        <v>0.021187400000000002</v>
      </c>
      <c r="S461" s="236">
        <v>0</v>
      </c>
      <c r="T461" s="237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8" t="s">
        <v>236</v>
      </c>
      <c r="AT461" s="238" t="s">
        <v>161</v>
      </c>
      <c r="AU461" s="238" t="s">
        <v>85</v>
      </c>
      <c r="AY461" s="16" t="s">
        <v>158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6" t="s">
        <v>83</v>
      </c>
      <c r="BK461" s="239">
        <f>ROUND(I461*H461,2)</f>
        <v>0</v>
      </c>
      <c r="BL461" s="16" t="s">
        <v>236</v>
      </c>
      <c r="BM461" s="238" t="s">
        <v>2650</v>
      </c>
    </row>
    <row r="462" s="2" customFormat="1">
      <c r="A462" s="37"/>
      <c r="B462" s="38"/>
      <c r="C462" s="39"/>
      <c r="D462" s="240" t="s">
        <v>167</v>
      </c>
      <c r="E462" s="39"/>
      <c r="F462" s="241" t="s">
        <v>292</v>
      </c>
      <c r="G462" s="39"/>
      <c r="H462" s="39"/>
      <c r="I462" s="242"/>
      <c r="J462" s="39"/>
      <c r="K462" s="39"/>
      <c r="L462" s="43"/>
      <c r="M462" s="243"/>
      <c r="N462" s="244"/>
      <c r="O462" s="90"/>
      <c r="P462" s="90"/>
      <c r="Q462" s="90"/>
      <c r="R462" s="90"/>
      <c r="S462" s="90"/>
      <c r="T462" s="91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167</v>
      </c>
      <c r="AU462" s="16" t="s">
        <v>85</v>
      </c>
    </row>
    <row r="463" s="13" customFormat="1">
      <c r="A463" s="13"/>
      <c r="B463" s="245"/>
      <c r="C463" s="246"/>
      <c r="D463" s="240" t="s">
        <v>169</v>
      </c>
      <c r="E463" s="247" t="s">
        <v>1</v>
      </c>
      <c r="F463" s="248" t="s">
        <v>2641</v>
      </c>
      <c r="G463" s="246"/>
      <c r="H463" s="249">
        <v>44.100000000000001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5" t="s">
        <v>169</v>
      </c>
      <c r="AU463" s="255" t="s">
        <v>85</v>
      </c>
      <c r="AV463" s="13" t="s">
        <v>85</v>
      </c>
      <c r="AW463" s="13" t="s">
        <v>32</v>
      </c>
      <c r="AX463" s="13" t="s">
        <v>76</v>
      </c>
      <c r="AY463" s="255" t="s">
        <v>158</v>
      </c>
    </row>
    <row r="464" s="13" customFormat="1">
      <c r="A464" s="13"/>
      <c r="B464" s="245"/>
      <c r="C464" s="246"/>
      <c r="D464" s="240" t="s">
        <v>169</v>
      </c>
      <c r="E464" s="247" t="s">
        <v>1</v>
      </c>
      <c r="F464" s="248" t="s">
        <v>2642</v>
      </c>
      <c r="G464" s="246"/>
      <c r="H464" s="249">
        <v>24.16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5" t="s">
        <v>169</v>
      </c>
      <c r="AU464" s="255" t="s">
        <v>85</v>
      </c>
      <c r="AV464" s="13" t="s">
        <v>85</v>
      </c>
      <c r="AW464" s="13" t="s">
        <v>32</v>
      </c>
      <c r="AX464" s="13" t="s">
        <v>76</v>
      </c>
      <c r="AY464" s="255" t="s">
        <v>158</v>
      </c>
    </row>
    <row r="465" s="13" customFormat="1">
      <c r="A465" s="13"/>
      <c r="B465" s="245"/>
      <c r="C465" s="246"/>
      <c r="D465" s="240" t="s">
        <v>169</v>
      </c>
      <c r="E465" s="247" t="s">
        <v>1</v>
      </c>
      <c r="F465" s="248" t="s">
        <v>2651</v>
      </c>
      <c r="G465" s="246"/>
      <c r="H465" s="249">
        <v>4.7999999999999998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5" t="s">
        <v>169</v>
      </c>
      <c r="AU465" s="255" t="s">
        <v>85</v>
      </c>
      <c r="AV465" s="13" t="s">
        <v>85</v>
      </c>
      <c r="AW465" s="13" t="s">
        <v>32</v>
      </c>
      <c r="AX465" s="13" t="s">
        <v>76</v>
      </c>
      <c r="AY465" s="255" t="s">
        <v>158</v>
      </c>
    </row>
    <row r="466" s="14" customFormat="1">
      <c r="A466" s="14"/>
      <c r="B466" s="272"/>
      <c r="C466" s="273"/>
      <c r="D466" s="240" t="s">
        <v>169</v>
      </c>
      <c r="E466" s="274" t="s">
        <v>1</v>
      </c>
      <c r="F466" s="275" t="s">
        <v>1246</v>
      </c>
      <c r="G466" s="273"/>
      <c r="H466" s="276">
        <v>73.060000000000002</v>
      </c>
      <c r="I466" s="277"/>
      <c r="J466" s="273"/>
      <c r="K466" s="273"/>
      <c r="L466" s="278"/>
      <c r="M466" s="286"/>
      <c r="N466" s="287"/>
      <c r="O466" s="287"/>
      <c r="P466" s="287"/>
      <c r="Q466" s="287"/>
      <c r="R466" s="287"/>
      <c r="S466" s="287"/>
      <c r="T466" s="288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82" t="s">
        <v>169</v>
      </c>
      <c r="AU466" s="282" t="s">
        <v>85</v>
      </c>
      <c r="AV466" s="14" t="s">
        <v>165</v>
      </c>
      <c r="AW466" s="14" t="s">
        <v>32</v>
      </c>
      <c r="AX466" s="14" t="s">
        <v>83</v>
      </c>
      <c r="AY466" s="282" t="s">
        <v>158</v>
      </c>
    </row>
    <row r="467" s="2" customFormat="1" ht="6.96" customHeight="1">
      <c r="A467" s="37"/>
      <c r="B467" s="65"/>
      <c r="C467" s="66"/>
      <c r="D467" s="66"/>
      <c r="E467" s="66"/>
      <c r="F467" s="66"/>
      <c r="G467" s="66"/>
      <c r="H467" s="66"/>
      <c r="I467" s="66"/>
      <c r="J467" s="66"/>
      <c r="K467" s="66"/>
      <c r="L467" s="43"/>
      <c r="M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</row>
  </sheetData>
  <sheetProtection sheet="1" autoFilter="0" formatColumns="0" formatRows="0" objects="1" scenarios="1" spinCount="100000" saltValue="7FzuwjoyZKlFD/9odqvWWarDboGU+KrwJuf3lZcaGBwqTKhKHK1xAtUTZ/53kF8x+cB6yhhDfdTPq+orpNIuXQ==" hashValue="5dAby4lsjQGE6tODCvzbc1/MavK8XFqkV5D+wJJcckwcQlbZ8qwVNo2ov+xA/6mEIjf1wZd1kmhrzlI5KGxCeg==" algorithmName="SHA-512" password="CC4E"/>
  <autoFilter ref="C140:K4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117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hidden="1" s="1" customFormat="1" ht="24.96" customHeight="1">
      <c r="B4" s="19"/>
      <c r="D4" s="147" t="s">
        <v>124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Vytápění ZŠ B. Němcové</v>
      </c>
      <c r="F7" s="149"/>
      <c r="G7" s="149"/>
      <c r="H7" s="149"/>
      <c r="L7" s="19"/>
    </row>
    <row r="8" hidden="1" s="1" customFormat="1" ht="12" customHeight="1">
      <c r="B8" s="19"/>
      <c r="D8" s="149" t="s">
        <v>125</v>
      </c>
      <c r="L8" s="19"/>
    </row>
    <row r="9" hidden="1" s="2" customFormat="1" ht="16.5" customHeight="1">
      <c r="A9" s="37"/>
      <c r="B9" s="43"/>
      <c r="C9" s="37"/>
      <c r="D9" s="37"/>
      <c r="E9" s="150" t="s">
        <v>2363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2652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ROUND((SUM(BE125:BE370)),  2)</f>
        <v>0</v>
      </c>
      <c r="G35" s="37"/>
      <c r="H35" s="37"/>
      <c r="I35" s="163">
        <v>0.20999999999999999</v>
      </c>
      <c r="J35" s="162">
        <f>ROUND(((SUM(BE125:BE370))*I35),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ROUND((SUM(BF125:BF370)),  2)</f>
        <v>0</v>
      </c>
      <c r="G36" s="37"/>
      <c r="H36" s="37"/>
      <c r="I36" s="163">
        <v>0.14999999999999999</v>
      </c>
      <c r="J36" s="162">
        <f>ROUND(((SUM(BF125:BF370))*I36),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ROUND((SUM(BG125:BG370)),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ROUND((SUM(BH125:BH370)),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ROUND((SUM(BI125:BI370)),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Vytápění ZŠ B. Němcové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2363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03 - 2 - tělocvična - EI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Dačice</v>
      </c>
      <c r="G91" s="39"/>
      <c r="H91" s="39"/>
      <c r="I91" s="31" t="s">
        <v>22</v>
      </c>
      <c r="J91" s="78" t="str">
        <f>IF(J14="","",J14)</f>
        <v>31. 1. 2023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Město Dačice</v>
      </c>
      <c r="G93" s="39"/>
      <c r="H93" s="39"/>
      <c r="I93" s="31" t="s">
        <v>30</v>
      </c>
      <c r="J93" s="35" t="str">
        <f>E23</f>
        <v>Karel Mandelík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294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295</v>
      </c>
      <c r="E100" s="190"/>
      <c r="F100" s="190"/>
      <c r="G100" s="190"/>
      <c r="H100" s="190"/>
      <c r="I100" s="190"/>
      <c r="J100" s="191">
        <f>J139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139</v>
      </c>
      <c r="E101" s="190"/>
      <c r="F101" s="190"/>
      <c r="G101" s="190"/>
      <c r="H101" s="190"/>
      <c r="I101" s="190"/>
      <c r="J101" s="191">
        <f>J151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296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297</v>
      </c>
      <c r="E103" s="195"/>
      <c r="F103" s="195"/>
      <c r="G103" s="195"/>
      <c r="H103" s="195"/>
      <c r="I103" s="195"/>
      <c r="J103" s="196">
        <f>J357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143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Vytápění ZŠ B. Němcové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125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2363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SO 03 - 2 - tělocvična - EI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>Dačice</v>
      </c>
      <c r="G119" s="39"/>
      <c r="H119" s="39"/>
      <c r="I119" s="31" t="s">
        <v>22</v>
      </c>
      <c r="J119" s="78" t="str">
        <f>IF(J14="","",J14)</f>
        <v>31. 1. 2023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>Město Dačice</v>
      </c>
      <c r="G121" s="39"/>
      <c r="H121" s="39"/>
      <c r="I121" s="31" t="s">
        <v>30</v>
      </c>
      <c r="J121" s="35" t="str">
        <f>E23</f>
        <v>Karel Mandelík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IF(E20="","",E20)</f>
        <v>Vyplň údaj</v>
      </c>
      <c r="G122" s="39"/>
      <c r="H122" s="39"/>
      <c r="I122" s="31" t="s">
        <v>33</v>
      </c>
      <c r="J122" s="35" t="str">
        <f>E26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144</v>
      </c>
      <c r="D124" s="201" t="s">
        <v>61</v>
      </c>
      <c r="E124" s="201" t="s">
        <v>57</v>
      </c>
      <c r="F124" s="201" t="s">
        <v>58</v>
      </c>
      <c r="G124" s="201" t="s">
        <v>145</v>
      </c>
      <c r="H124" s="201" t="s">
        <v>146</v>
      </c>
      <c r="I124" s="201" t="s">
        <v>147</v>
      </c>
      <c r="J124" s="202" t="s">
        <v>131</v>
      </c>
      <c r="K124" s="203" t="s">
        <v>148</v>
      </c>
      <c r="L124" s="204"/>
      <c r="M124" s="99" t="s">
        <v>1</v>
      </c>
      <c r="N124" s="100" t="s">
        <v>40</v>
      </c>
      <c r="O124" s="100" t="s">
        <v>149</v>
      </c>
      <c r="P124" s="100" t="s">
        <v>150</v>
      </c>
      <c r="Q124" s="100" t="s">
        <v>151</v>
      </c>
      <c r="R124" s="100" t="s">
        <v>152</v>
      </c>
      <c r="S124" s="100" t="s">
        <v>153</v>
      </c>
      <c r="T124" s="101" t="s">
        <v>154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155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P126+P139+P151</f>
        <v>0</v>
      </c>
      <c r="Q125" s="103"/>
      <c r="R125" s="207">
        <f>R126+R139+R151</f>
        <v>0.129047</v>
      </c>
      <c r="S125" s="103"/>
      <c r="T125" s="208">
        <f>T126+T139+T151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133</v>
      </c>
      <c r="BK125" s="209">
        <f>BK126+BK139+BK151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298</v>
      </c>
      <c r="F126" s="213" t="s">
        <v>299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SUM(P127:P138)</f>
        <v>0</v>
      </c>
      <c r="Q126" s="218"/>
      <c r="R126" s="219">
        <f>SUM(R127:R138)</f>
        <v>0</v>
      </c>
      <c r="S126" s="218"/>
      <c r="T126" s="220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76</v>
      </c>
      <c r="AY126" s="221" t="s">
        <v>158</v>
      </c>
      <c r="BK126" s="223">
        <f>SUM(BK127:BK138)</f>
        <v>0</v>
      </c>
    </row>
    <row r="127" s="2" customFormat="1" ht="24.15" customHeight="1">
      <c r="A127" s="37"/>
      <c r="B127" s="38"/>
      <c r="C127" s="226" t="s">
        <v>83</v>
      </c>
      <c r="D127" s="226" t="s">
        <v>161</v>
      </c>
      <c r="E127" s="227" t="s">
        <v>300</v>
      </c>
      <c r="F127" s="228" t="s">
        <v>301</v>
      </c>
      <c r="G127" s="229" t="s">
        <v>302</v>
      </c>
      <c r="H127" s="230">
        <v>1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41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236</v>
      </c>
      <c r="AT127" s="238" t="s">
        <v>161</v>
      </c>
      <c r="AU127" s="238" t="s">
        <v>83</v>
      </c>
      <c r="AY127" s="16" t="s">
        <v>158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83</v>
      </c>
      <c r="BK127" s="239">
        <f>ROUND(I127*H127,2)</f>
        <v>0</v>
      </c>
      <c r="BL127" s="16" t="s">
        <v>236</v>
      </c>
      <c r="BM127" s="238" t="s">
        <v>2653</v>
      </c>
    </row>
    <row r="128" s="2" customFormat="1">
      <c r="A128" s="37"/>
      <c r="B128" s="38"/>
      <c r="C128" s="39"/>
      <c r="D128" s="240" t="s">
        <v>167</v>
      </c>
      <c r="E128" s="39"/>
      <c r="F128" s="241" t="s">
        <v>301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83</v>
      </c>
    </row>
    <row r="129" s="2" customFormat="1" ht="16.5" customHeight="1">
      <c r="A129" s="37"/>
      <c r="B129" s="38"/>
      <c r="C129" s="226" t="s">
        <v>85</v>
      </c>
      <c r="D129" s="226" t="s">
        <v>161</v>
      </c>
      <c r="E129" s="227" t="s">
        <v>304</v>
      </c>
      <c r="F129" s="228" t="s">
        <v>305</v>
      </c>
      <c r="G129" s="229" t="s">
        <v>302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236</v>
      </c>
      <c r="AT129" s="238" t="s">
        <v>161</v>
      </c>
      <c r="AU129" s="238" t="s">
        <v>83</v>
      </c>
      <c r="AY129" s="16" t="s">
        <v>158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83</v>
      </c>
      <c r="BK129" s="239">
        <f>ROUND(I129*H129,2)</f>
        <v>0</v>
      </c>
      <c r="BL129" s="16" t="s">
        <v>236</v>
      </c>
      <c r="BM129" s="238" t="s">
        <v>2654</v>
      </c>
    </row>
    <row r="130" s="2" customFormat="1">
      <c r="A130" s="37"/>
      <c r="B130" s="38"/>
      <c r="C130" s="39"/>
      <c r="D130" s="240" t="s">
        <v>167</v>
      </c>
      <c r="E130" s="39"/>
      <c r="F130" s="241" t="s">
        <v>305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83</v>
      </c>
    </row>
    <row r="131" s="2" customFormat="1" ht="16.5" customHeight="1">
      <c r="A131" s="37"/>
      <c r="B131" s="38"/>
      <c r="C131" s="226" t="s">
        <v>177</v>
      </c>
      <c r="D131" s="226" t="s">
        <v>161</v>
      </c>
      <c r="E131" s="227" t="s">
        <v>307</v>
      </c>
      <c r="F131" s="228" t="s">
        <v>308</v>
      </c>
      <c r="G131" s="229" t="s">
        <v>302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236</v>
      </c>
      <c r="AT131" s="238" t="s">
        <v>161</v>
      </c>
      <c r="AU131" s="238" t="s">
        <v>83</v>
      </c>
      <c r="AY131" s="16" t="s">
        <v>158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236</v>
      </c>
      <c r="BM131" s="238" t="s">
        <v>2655</v>
      </c>
    </row>
    <row r="132" s="2" customFormat="1">
      <c r="A132" s="37"/>
      <c r="B132" s="38"/>
      <c r="C132" s="39"/>
      <c r="D132" s="240" t="s">
        <v>167</v>
      </c>
      <c r="E132" s="39"/>
      <c r="F132" s="241" t="s">
        <v>308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83</v>
      </c>
    </row>
    <row r="133" s="2" customFormat="1" ht="16.5" customHeight="1">
      <c r="A133" s="37"/>
      <c r="B133" s="38"/>
      <c r="C133" s="226" t="s">
        <v>165</v>
      </c>
      <c r="D133" s="226" t="s">
        <v>161</v>
      </c>
      <c r="E133" s="227" t="s">
        <v>310</v>
      </c>
      <c r="F133" s="228" t="s">
        <v>311</v>
      </c>
      <c r="G133" s="229" t="s">
        <v>302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236</v>
      </c>
      <c r="AT133" s="238" t="s">
        <v>161</v>
      </c>
      <c r="AU133" s="238" t="s">
        <v>83</v>
      </c>
      <c r="AY133" s="16" t="s">
        <v>158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83</v>
      </c>
      <c r="BK133" s="239">
        <f>ROUND(I133*H133,2)</f>
        <v>0</v>
      </c>
      <c r="BL133" s="16" t="s">
        <v>236</v>
      </c>
      <c r="BM133" s="238" t="s">
        <v>2656</v>
      </c>
    </row>
    <row r="134" s="2" customFormat="1">
      <c r="A134" s="37"/>
      <c r="B134" s="38"/>
      <c r="C134" s="39"/>
      <c r="D134" s="240" t="s">
        <v>167</v>
      </c>
      <c r="E134" s="39"/>
      <c r="F134" s="241" t="s">
        <v>311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83</v>
      </c>
    </row>
    <row r="135" s="2" customFormat="1" ht="16.5" customHeight="1">
      <c r="A135" s="37"/>
      <c r="B135" s="38"/>
      <c r="C135" s="226" t="s">
        <v>189</v>
      </c>
      <c r="D135" s="226" t="s">
        <v>161</v>
      </c>
      <c r="E135" s="227" t="s">
        <v>313</v>
      </c>
      <c r="F135" s="228" t="s">
        <v>314</v>
      </c>
      <c r="G135" s="229" t="s">
        <v>302</v>
      </c>
      <c r="H135" s="230">
        <v>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236</v>
      </c>
      <c r="AT135" s="238" t="s">
        <v>161</v>
      </c>
      <c r="AU135" s="238" t="s">
        <v>83</v>
      </c>
      <c r="AY135" s="16" t="s">
        <v>158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236</v>
      </c>
      <c r="BM135" s="238" t="s">
        <v>2657</v>
      </c>
    </row>
    <row r="136" s="2" customFormat="1">
      <c r="A136" s="37"/>
      <c r="B136" s="38"/>
      <c r="C136" s="39"/>
      <c r="D136" s="240" t="s">
        <v>167</v>
      </c>
      <c r="E136" s="39"/>
      <c r="F136" s="241" t="s">
        <v>314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83</v>
      </c>
    </row>
    <row r="137" s="2" customFormat="1" ht="16.5" customHeight="1">
      <c r="A137" s="37"/>
      <c r="B137" s="38"/>
      <c r="C137" s="226" t="s">
        <v>159</v>
      </c>
      <c r="D137" s="226" t="s">
        <v>161</v>
      </c>
      <c r="E137" s="227" t="s">
        <v>316</v>
      </c>
      <c r="F137" s="228" t="s">
        <v>317</v>
      </c>
      <c r="G137" s="229" t="s">
        <v>302</v>
      </c>
      <c r="H137" s="230">
        <v>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236</v>
      </c>
      <c r="AT137" s="238" t="s">
        <v>161</v>
      </c>
      <c r="AU137" s="238" t="s">
        <v>83</v>
      </c>
      <c r="AY137" s="16" t="s">
        <v>158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236</v>
      </c>
      <c r="BM137" s="238" t="s">
        <v>2658</v>
      </c>
    </row>
    <row r="138" s="2" customFormat="1">
      <c r="A138" s="37"/>
      <c r="B138" s="38"/>
      <c r="C138" s="39"/>
      <c r="D138" s="240" t="s">
        <v>167</v>
      </c>
      <c r="E138" s="39"/>
      <c r="F138" s="241" t="s">
        <v>317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83</v>
      </c>
    </row>
    <row r="139" s="12" customFormat="1" ht="25.92" customHeight="1">
      <c r="A139" s="12"/>
      <c r="B139" s="210"/>
      <c r="C139" s="211"/>
      <c r="D139" s="212" t="s">
        <v>75</v>
      </c>
      <c r="E139" s="213" t="s">
        <v>319</v>
      </c>
      <c r="F139" s="213" t="s">
        <v>320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SUM(P140:P150)</f>
        <v>0</v>
      </c>
      <c r="Q139" s="218"/>
      <c r="R139" s="219">
        <f>SUM(R140:R150)</f>
        <v>0</v>
      </c>
      <c r="S139" s="218"/>
      <c r="T139" s="220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75</v>
      </c>
      <c r="AU139" s="222" t="s">
        <v>76</v>
      </c>
      <c r="AY139" s="221" t="s">
        <v>158</v>
      </c>
      <c r="BK139" s="223">
        <f>SUM(BK140:BK150)</f>
        <v>0</v>
      </c>
    </row>
    <row r="140" s="2" customFormat="1" ht="16.5" customHeight="1">
      <c r="A140" s="37"/>
      <c r="B140" s="38"/>
      <c r="C140" s="226" t="s">
        <v>196</v>
      </c>
      <c r="D140" s="226" t="s">
        <v>161</v>
      </c>
      <c r="E140" s="227" t="s">
        <v>321</v>
      </c>
      <c r="F140" s="228" t="s">
        <v>325</v>
      </c>
      <c r="G140" s="229" t="s">
        <v>323</v>
      </c>
      <c r="H140" s="230">
        <v>10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165</v>
      </c>
      <c r="AT140" s="238" t="s">
        <v>161</v>
      </c>
      <c r="AU140" s="238" t="s">
        <v>83</v>
      </c>
      <c r="AY140" s="16" t="s">
        <v>158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165</v>
      </c>
      <c r="BM140" s="238" t="s">
        <v>2659</v>
      </c>
    </row>
    <row r="141" s="2" customFormat="1">
      <c r="A141" s="37"/>
      <c r="B141" s="38"/>
      <c r="C141" s="39"/>
      <c r="D141" s="240" t="s">
        <v>167</v>
      </c>
      <c r="E141" s="39"/>
      <c r="F141" s="241" t="s">
        <v>325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167</v>
      </c>
      <c r="AU141" s="16" t="s">
        <v>83</v>
      </c>
    </row>
    <row r="142" s="2" customFormat="1">
      <c r="A142" s="37"/>
      <c r="B142" s="38"/>
      <c r="C142" s="39"/>
      <c r="D142" s="240" t="s">
        <v>239</v>
      </c>
      <c r="E142" s="39"/>
      <c r="F142" s="256" t="s">
        <v>326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239</v>
      </c>
      <c r="AU142" s="16" t="s">
        <v>83</v>
      </c>
    </row>
    <row r="143" s="2" customFormat="1" ht="16.5" customHeight="1">
      <c r="A143" s="37"/>
      <c r="B143" s="38"/>
      <c r="C143" s="226" t="s">
        <v>201</v>
      </c>
      <c r="D143" s="226" t="s">
        <v>161</v>
      </c>
      <c r="E143" s="227" t="s">
        <v>327</v>
      </c>
      <c r="F143" s="228" t="s">
        <v>330</v>
      </c>
      <c r="G143" s="229" t="s">
        <v>323</v>
      </c>
      <c r="H143" s="230">
        <v>8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165</v>
      </c>
      <c r="AT143" s="238" t="s">
        <v>161</v>
      </c>
      <c r="AU143" s="238" t="s">
        <v>83</v>
      </c>
      <c r="AY143" s="16" t="s">
        <v>158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83</v>
      </c>
      <c r="BK143" s="239">
        <f>ROUND(I143*H143,2)</f>
        <v>0</v>
      </c>
      <c r="BL143" s="16" t="s">
        <v>165</v>
      </c>
      <c r="BM143" s="238" t="s">
        <v>2660</v>
      </c>
    </row>
    <row r="144" s="2" customFormat="1">
      <c r="A144" s="37"/>
      <c r="B144" s="38"/>
      <c r="C144" s="39"/>
      <c r="D144" s="240" t="s">
        <v>167</v>
      </c>
      <c r="E144" s="39"/>
      <c r="F144" s="241" t="s">
        <v>330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83</v>
      </c>
    </row>
    <row r="145" s="2" customFormat="1" ht="16.5" customHeight="1">
      <c r="A145" s="37"/>
      <c r="B145" s="38"/>
      <c r="C145" s="226" t="s">
        <v>175</v>
      </c>
      <c r="D145" s="226" t="s">
        <v>161</v>
      </c>
      <c r="E145" s="227" t="s">
        <v>331</v>
      </c>
      <c r="F145" s="228" t="s">
        <v>332</v>
      </c>
      <c r="G145" s="229" t="s">
        <v>323</v>
      </c>
      <c r="H145" s="230">
        <v>2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165</v>
      </c>
      <c r="AT145" s="238" t="s">
        <v>161</v>
      </c>
      <c r="AU145" s="238" t="s">
        <v>83</v>
      </c>
      <c r="AY145" s="16" t="s">
        <v>158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83</v>
      </c>
      <c r="BK145" s="239">
        <f>ROUND(I145*H145,2)</f>
        <v>0</v>
      </c>
      <c r="BL145" s="16" t="s">
        <v>165</v>
      </c>
      <c r="BM145" s="238" t="s">
        <v>2661</v>
      </c>
    </row>
    <row r="146" s="2" customFormat="1">
      <c r="A146" s="37"/>
      <c r="B146" s="38"/>
      <c r="C146" s="39"/>
      <c r="D146" s="240" t="s">
        <v>167</v>
      </c>
      <c r="E146" s="39"/>
      <c r="F146" s="241" t="s">
        <v>332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167</v>
      </c>
      <c r="AU146" s="16" t="s">
        <v>83</v>
      </c>
    </row>
    <row r="147" s="2" customFormat="1" ht="16.5" customHeight="1">
      <c r="A147" s="37"/>
      <c r="B147" s="38"/>
      <c r="C147" s="226" t="s">
        <v>211</v>
      </c>
      <c r="D147" s="226" t="s">
        <v>161</v>
      </c>
      <c r="E147" s="227" t="s">
        <v>334</v>
      </c>
      <c r="F147" s="228" t="s">
        <v>335</v>
      </c>
      <c r="G147" s="229" t="s">
        <v>323</v>
      </c>
      <c r="H147" s="230">
        <v>6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165</v>
      </c>
      <c r="AT147" s="238" t="s">
        <v>161</v>
      </c>
      <c r="AU147" s="238" t="s">
        <v>83</v>
      </c>
      <c r="AY147" s="16" t="s">
        <v>158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83</v>
      </c>
      <c r="BK147" s="239">
        <f>ROUND(I147*H147,2)</f>
        <v>0</v>
      </c>
      <c r="BL147" s="16" t="s">
        <v>165</v>
      </c>
      <c r="BM147" s="238" t="s">
        <v>2662</v>
      </c>
    </row>
    <row r="148" s="2" customFormat="1">
      <c r="A148" s="37"/>
      <c r="B148" s="38"/>
      <c r="C148" s="39"/>
      <c r="D148" s="240" t="s">
        <v>167</v>
      </c>
      <c r="E148" s="39"/>
      <c r="F148" s="241" t="s">
        <v>335</v>
      </c>
      <c r="G148" s="39"/>
      <c r="H148" s="39"/>
      <c r="I148" s="242"/>
      <c r="J148" s="39"/>
      <c r="K148" s="39"/>
      <c r="L148" s="43"/>
      <c r="M148" s="243"/>
      <c r="N148" s="24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83</v>
      </c>
    </row>
    <row r="149" s="2" customFormat="1" ht="16.5" customHeight="1">
      <c r="A149" s="37"/>
      <c r="B149" s="38"/>
      <c r="C149" s="226" t="s">
        <v>216</v>
      </c>
      <c r="D149" s="226" t="s">
        <v>161</v>
      </c>
      <c r="E149" s="227" t="s">
        <v>337</v>
      </c>
      <c r="F149" s="228" t="s">
        <v>338</v>
      </c>
      <c r="G149" s="229" t="s">
        <v>339</v>
      </c>
      <c r="H149" s="230">
        <v>1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165</v>
      </c>
      <c r="AT149" s="238" t="s">
        <v>161</v>
      </c>
      <c r="AU149" s="238" t="s">
        <v>83</v>
      </c>
      <c r="AY149" s="16" t="s">
        <v>158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83</v>
      </c>
      <c r="BK149" s="239">
        <f>ROUND(I149*H149,2)</f>
        <v>0</v>
      </c>
      <c r="BL149" s="16" t="s">
        <v>165</v>
      </c>
      <c r="BM149" s="238" t="s">
        <v>2663</v>
      </c>
    </row>
    <row r="150" s="2" customFormat="1">
      <c r="A150" s="37"/>
      <c r="B150" s="38"/>
      <c r="C150" s="39"/>
      <c r="D150" s="240" t="s">
        <v>167</v>
      </c>
      <c r="E150" s="39"/>
      <c r="F150" s="241" t="s">
        <v>338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167</v>
      </c>
      <c r="AU150" s="16" t="s">
        <v>83</v>
      </c>
    </row>
    <row r="151" s="12" customFormat="1" ht="25.92" customHeight="1">
      <c r="A151" s="12"/>
      <c r="B151" s="210"/>
      <c r="C151" s="211"/>
      <c r="D151" s="212" t="s">
        <v>75</v>
      </c>
      <c r="E151" s="213" t="s">
        <v>228</v>
      </c>
      <c r="F151" s="213" t="s">
        <v>229</v>
      </c>
      <c r="G151" s="211"/>
      <c r="H151" s="211"/>
      <c r="I151" s="214"/>
      <c r="J151" s="215">
        <f>BK151</f>
        <v>0</v>
      </c>
      <c r="K151" s="211"/>
      <c r="L151" s="216"/>
      <c r="M151" s="217"/>
      <c r="N151" s="218"/>
      <c r="O151" s="218"/>
      <c r="P151" s="219">
        <f>P152+P357</f>
        <v>0</v>
      </c>
      <c r="Q151" s="218"/>
      <c r="R151" s="219">
        <f>R152+R357</f>
        <v>0.129047</v>
      </c>
      <c r="S151" s="218"/>
      <c r="T151" s="220">
        <f>T152+T357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85</v>
      </c>
      <c r="AT151" s="222" t="s">
        <v>75</v>
      </c>
      <c r="AU151" s="222" t="s">
        <v>76</v>
      </c>
      <c r="AY151" s="221" t="s">
        <v>158</v>
      </c>
      <c r="BK151" s="223">
        <f>BK152+BK357</f>
        <v>0</v>
      </c>
    </row>
    <row r="152" s="12" customFormat="1" ht="22.8" customHeight="1">
      <c r="A152" s="12"/>
      <c r="B152" s="210"/>
      <c r="C152" s="211"/>
      <c r="D152" s="212" t="s">
        <v>75</v>
      </c>
      <c r="E152" s="224" t="s">
        <v>341</v>
      </c>
      <c r="F152" s="224" t="s">
        <v>342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SUM(P153:P356)</f>
        <v>0</v>
      </c>
      <c r="Q152" s="218"/>
      <c r="R152" s="219">
        <f>SUM(R153:R356)</f>
        <v>0.076547000000000004</v>
      </c>
      <c r="S152" s="218"/>
      <c r="T152" s="220">
        <f>SUM(T153:T356)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85</v>
      </c>
      <c r="AT152" s="222" t="s">
        <v>75</v>
      </c>
      <c r="AU152" s="222" t="s">
        <v>83</v>
      </c>
      <c r="AY152" s="221" t="s">
        <v>158</v>
      </c>
      <c r="BK152" s="223">
        <f>SUM(BK153:BK356)</f>
        <v>0</v>
      </c>
    </row>
    <row r="153" s="2" customFormat="1" ht="24.15" customHeight="1">
      <c r="A153" s="37"/>
      <c r="B153" s="38"/>
      <c r="C153" s="226" t="s">
        <v>223</v>
      </c>
      <c r="D153" s="226" t="s">
        <v>161</v>
      </c>
      <c r="E153" s="227" t="s">
        <v>343</v>
      </c>
      <c r="F153" s="228" t="s">
        <v>344</v>
      </c>
      <c r="G153" s="229" t="s">
        <v>276</v>
      </c>
      <c r="H153" s="230">
        <v>22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236</v>
      </c>
      <c r="AT153" s="238" t="s">
        <v>161</v>
      </c>
      <c r="AU153" s="238" t="s">
        <v>85</v>
      </c>
      <c r="AY153" s="16" t="s">
        <v>158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83</v>
      </c>
      <c r="BK153" s="239">
        <f>ROUND(I153*H153,2)</f>
        <v>0</v>
      </c>
      <c r="BL153" s="16" t="s">
        <v>236</v>
      </c>
      <c r="BM153" s="238" t="s">
        <v>2664</v>
      </c>
    </row>
    <row r="154" s="2" customFormat="1">
      <c r="A154" s="37"/>
      <c r="B154" s="38"/>
      <c r="C154" s="39"/>
      <c r="D154" s="240" t="s">
        <v>167</v>
      </c>
      <c r="E154" s="39"/>
      <c r="F154" s="241" t="s">
        <v>346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167</v>
      </c>
      <c r="AU154" s="16" t="s">
        <v>85</v>
      </c>
    </row>
    <row r="155" s="2" customFormat="1" ht="24.15" customHeight="1">
      <c r="A155" s="37"/>
      <c r="B155" s="38"/>
      <c r="C155" s="257" t="s">
        <v>232</v>
      </c>
      <c r="D155" s="257" t="s">
        <v>249</v>
      </c>
      <c r="E155" s="258" t="s">
        <v>347</v>
      </c>
      <c r="F155" s="259" t="s">
        <v>348</v>
      </c>
      <c r="G155" s="260" t="s">
        <v>276</v>
      </c>
      <c r="H155" s="261">
        <v>23.100000000000001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41</v>
      </c>
      <c r="O155" s="90"/>
      <c r="P155" s="236">
        <f>O155*H155</f>
        <v>0</v>
      </c>
      <c r="Q155" s="236">
        <v>0.00019000000000000001</v>
      </c>
      <c r="R155" s="236">
        <f>Q155*H155</f>
        <v>0.0043890000000000005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349</v>
      </c>
      <c r="AT155" s="238" t="s">
        <v>249</v>
      </c>
      <c r="AU155" s="238" t="s">
        <v>85</v>
      </c>
      <c r="AY155" s="16" t="s">
        <v>158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349</v>
      </c>
      <c r="BM155" s="238" t="s">
        <v>2665</v>
      </c>
    </row>
    <row r="156" s="2" customFormat="1">
      <c r="A156" s="37"/>
      <c r="B156" s="38"/>
      <c r="C156" s="39"/>
      <c r="D156" s="240" t="s">
        <v>167</v>
      </c>
      <c r="E156" s="39"/>
      <c r="F156" s="241" t="s">
        <v>348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85</v>
      </c>
    </row>
    <row r="157" s="13" customFormat="1">
      <c r="A157" s="13"/>
      <c r="B157" s="245"/>
      <c r="C157" s="246"/>
      <c r="D157" s="240" t="s">
        <v>169</v>
      </c>
      <c r="E157" s="246"/>
      <c r="F157" s="248" t="s">
        <v>2666</v>
      </c>
      <c r="G157" s="246"/>
      <c r="H157" s="249">
        <v>23.100000000000001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169</v>
      </c>
      <c r="AU157" s="255" t="s">
        <v>85</v>
      </c>
      <c r="AV157" s="13" t="s">
        <v>85</v>
      </c>
      <c r="AW157" s="13" t="s">
        <v>4</v>
      </c>
      <c r="AX157" s="13" t="s">
        <v>83</v>
      </c>
      <c r="AY157" s="255" t="s">
        <v>158</v>
      </c>
    </row>
    <row r="158" s="2" customFormat="1" ht="24.15" customHeight="1">
      <c r="A158" s="37"/>
      <c r="B158" s="38"/>
      <c r="C158" s="226" t="s">
        <v>352</v>
      </c>
      <c r="D158" s="226" t="s">
        <v>161</v>
      </c>
      <c r="E158" s="227" t="s">
        <v>353</v>
      </c>
      <c r="F158" s="228" t="s">
        <v>354</v>
      </c>
      <c r="G158" s="229" t="s">
        <v>276</v>
      </c>
      <c r="H158" s="230">
        <v>30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236</v>
      </c>
      <c r="AT158" s="238" t="s">
        <v>161</v>
      </c>
      <c r="AU158" s="238" t="s">
        <v>85</v>
      </c>
      <c r="AY158" s="16" t="s">
        <v>158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236</v>
      </c>
      <c r="BM158" s="238" t="s">
        <v>2667</v>
      </c>
    </row>
    <row r="159" s="2" customFormat="1">
      <c r="A159" s="37"/>
      <c r="B159" s="38"/>
      <c r="C159" s="39"/>
      <c r="D159" s="240" t="s">
        <v>167</v>
      </c>
      <c r="E159" s="39"/>
      <c r="F159" s="241" t="s">
        <v>356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167</v>
      </c>
      <c r="AU159" s="16" t="s">
        <v>85</v>
      </c>
    </row>
    <row r="160" s="2" customFormat="1" ht="16.5" customHeight="1">
      <c r="A160" s="37"/>
      <c r="B160" s="38"/>
      <c r="C160" s="257" t="s">
        <v>8</v>
      </c>
      <c r="D160" s="257" t="s">
        <v>249</v>
      </c>
      <c r="E160" s="258" t="s">
        <v>357</v>
      </c>
      <c r="F160" s="259" t="s">
        <v>358</v>
      </c>
      <c r="G160" s="260" t="s">
        <v>276</v>
      </c>
      <c r="H160" s="261">
        <v>31.5</v>
      </c>
      <c r="I160" s="262"/>
      <c r="J160" s="263">
        <f>ROUND(I160*H160,2)</f>
        <v>0</v>
      </c>
      <c r="K160" s="264"/>
      <c r="L160" s="265"/>
      <c r="M160" s="266" t="s">
        <v>1</v>
      </c>
      <c r="N160" s="267" t="s">
        <v>41</v>
      </c>
      <c r="O160" s="90"/>
      <c r="P160" s="236">
        <f>O160*H160</f>
        <v>0</v>
      </c>
      <c r="Q160" s="236">
        <v>0.00038999999999999999</v>
      </c>
      <c r="R160" s="236">
        <f>Q160*H160</f>
        <v>0.012284999999999999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349</v>
      </c>
      <c r="AT160" s="238" t="s">
        <v>249</v>
      </c>
      <c r="AU160" s="238" t="s">
        <v>85</v>
      </c>
      <c r="AY160" s="16" t="s">
        <v>158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349</v>
      </c>
      <c r="BM160" s="238" t="s">
        <v>2668</v>
      </c>
    </row>
    <row r="161" s="2" customFormat="1">
      <c r="A161" s="37"/>
      <c r="B161" s="38"/>
      <c r="C161" s="39"/>
      <c r="D161" s="240" t="s">
        <v>167</v>
      </c>
      <c r="E161" s="39"/>
      <c r="F161" s="241" t="s">
        <v>358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167</v>
      </c>
      <c r="AU161" s="16" t="s">
        <v>85</v>
      </c>
    </row>
    <row r="162" s="13" customFormat="1">
      <c r="A162" s="13"/>
      <c r="B162" s="245"/>
      <c r="C162" s="246"/>
      <c r="D162" s="240" t="s">
        <v>169</v>
      </c>
      <c r="E162" s="246"/>
      <c r="F162" s="248" t="s">
        <v>2669</v>
      </c>
      <c r="G162" s="246"/>
      <c r="H162" s="249">
        <v>31.5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169</v>
      </c>
      <c r="AU162" s="255" t="s">
        <v>85</v>
      </c>
      <c r="AV162" s="13" t="s">
        <v>85</v>
      </c>
      <c r="AW162" s="13" t="s">
        <v>4</v>
      </c>
      <c r="AX162" s="13" t="s">
        <v>83</v>
      </c>
      <c r="AY162" s="255" t="s">
        <v>158</v>
      </c>
    </row>
    <row r="163" s="2" customFormat="1" ht="21.75" customHeight="1">
      <c r="A163" s="37"/>
      <c r="B163" s="38"/>
      <c r="C163" s="226" t="s">
        <v>236</v>
      </c>
      <c r="D163" s="226" t="s">
        <v>161</v>
      </c>
      <c r="E163" s="227" t="s">
        <v>1860</v>
      </c>
      <c r="F163" s="228" t="s">
        <v>1861</v>
      </c>
      <c r="G163" s="229" t="s">
        <v>362</v>
      </c>
      <c r="H163" s="230">
        <v>2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236</v>
      </c>
      <c r="AT163" s="238" t="s">
        <v>161</v>
      </c>
      <c r="AU163" s="238" t="s">
        <v>85</v>
      </c>
      <c r="AY163" s="16" t="s">
        <v>158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83</v>
      </c>
      <c r="BK163" s="239">
        <f>ROUND(I163*H163,2)</f>
        <v>0</v>
      </c>
      <c r="BL163" s="16" t="s">
        <v>236</v>
      </c>
      <c r="BM163" s="238" t="s">
        <v>2670</v>
      </c>
    </row>
    <row r="164" s="2" customFormat="1">
      <c r="A164" s="37"/>
      <c r="B164" s="38"/>
      <c r="C164" s="39"/>
      <c r="D164" s="240" t="s">
        <v>167</v>
      </c>
      <c r="E164" s="39"/>
      <c r="F164" s="241" t="s">
        <v>1863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85</v>
      </c>
    </row>
    <row r="165" s="2" customFormat="1" ht="21.75" customHeight="1">
      <c r="A165" s="37"/>
      <c r="B165" s="38"/>
      <c r="C165" s="257" t="s">
        <v>255</v>
      </c>
      <c r="D165" s="257" t="s">
        <v>249</v>
      </c>
      <c r="E165" s="258" t="s">
        <v>1864</v>
      </c>
      <c r="F165" s="259" t="s">
        <v>1865</v>
      </c>
      <c r="G165" s="260" t="s">
        <v>362</v>
      </c>
      <c r="H165" s="261">
        <v>2</v>
      </c>
      <c r="I165" s="262"/>
      <c r="J165" s="263">
        <f>ROUND(I165*H165,2)</f>
        <v>0</v>
      </c>
      <c r="K165" s="264"/>
      <c r="L165" s="265"/>
      <c r="M165" s="266" t="s">
        <v>1</v>
      </c>
      <c r="N165" s="267" t="s">
        <v>41</v>
      </c>
      <c r="O165" s="90"/>
      <c r="P165" s="236">
        <f>O165*H165</f>
        <v>0</v>
      </c>
      <c r="Q165" s="236">
        <v>4.0000000000000003E-05</v>
      </c>
      <c r="R165" s="236">
        <f>Q165*H165</f>
        <v>8.0000000000000007E-05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349</v>
      </c>
      <c r="AT165" s="238" t="s">
        <v>249</v>
      </c>
      <c r="AU165" s="238" t="s">
        <v>85</v>
      </c>
      <c r="AY165" s="16" t="s">
        <v>158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83</v>
      </c>
      <c r="BK165" s="239">
        <f>ROUND(I165*H165,2)</f>
        <v>0</v>
      </c>
      <c r="BL165" s="16" t="s">
        <v>349</v>
      </c>
      <c r="BM165" s="238" t="s">
        <v>2671</v>
      </c>
    </row>
    <row r="166" s="2" customFormat="1">
      <c r="A166" s="37"/>
      <c r="B166" s="38"/>
      <c r="C166" s="39"/>
      <c r="D166" s="240" t="s">
        <v>167</v>
      </c>
      <c r="E166" s="39"/>
      <c r="F166" s="241" t="s">
        <v>1865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</v>
      </c>
      <c r="AU166" s="16" t="s">
        <v>85</v>
      </c>
    </row>
    <row r="167" s="2" customFormat="1" ht="24.15" customHeight="1">
      <c r="A167" s="37"/>
      <c r="B167" s="38"/>
      <c r="C167" s="226" t="s">
        <v>262</v>
      </c>
      <c r="D167" s="226" t="s">
        <v>161</v>
      </c>
      <c r="E167" s="227" t="s">
        <v>360</v>
      </c>
      <c r="F167" s="228" t="s">
        <v>361</v>
      </c>
      <c r="G167" s="229" t="s">
        <v>362</v>
      </c>
      <c r="H167" s="230">
        <v>3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236</v>
      </c>
      <c r="AT167" s="238" t="s">
        <v>161</v>
      </c>
      <c r="AU167" s="238" t="s">
        <v>85</v>
      </c>
      <c r="AY167" s="16" t="s">
        <v>158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83</v>
      </c>
      <c r="BK167" s="239">
        <f>ROUND(I167*H167,2)</f>
        <v>0</v>
      </c>
      <c r="BL167" s="16" t="s">
        <v>236</v>
      </c>
      <c r="BM167" s="238" t="s">
        <v>2672</v>
      </c>
    </row>
    <row r="168" s="2" customFormat="1">
      <c r="A168" s="37"/>
      <c r="B168" s="38"/>
      <c r="C168" s="39"/>
      <c r="D168" s="240" t="s">
        <v>167</v>
      </c>
      <c r="E168" s="39"/>
      <c r="F168" s="241" t="s">
        <v>364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167</v>
      </c>
      <c r="AU168" s="16" t="s">
        <v>85</v>
      </c>
    </row>
    <row r="169" s="2" customFormat="1" ht="24.15" customHeight="1">
      <c r="A169" s="37"/>
      <c r="B169" s="38"/>
      <c r="C169" s="257" t="s">
        <v>268</v>
      </c>
      <c r="D169" s="257" t="s">
        <v>249</v>
      </c>
      <c r="E169" s="258" t="s">
        <v>365</v>
      </c>
      <c r="F169" s="259" t="s">
        <v>366</v>
      </c>
      <c r="G169" s="260" t="s">
        <v>362</v>
      </c>
      <c r="H169" s="261">
        <v>3</v>
      </c>
      <c r="I169" s="262"/>
      <c r="J169" s="263">
        <f>ROUND(I169*H169,2)</f>
        <v>0</v>
      </c>
      <c r="K169" s="264"/>
      <c r="L169" s="265"/>
      <c r="M169" s="266" t="s">
        <v>1</v>
      </c>
      <c r="N169" s="267" t="s">
        <v>41</v>
      </c>
      <c r="O169" s="90"/>
      <c r="P169" s="236">
        <f>O169*H169</f>
        <v>0</v>
      </c>
      <c r="Q169" s="236">
        <v>0.00014999999999999999</v>
      </c>
      <c r="R169" s="236">
        <f>Q169*H169</f>
        <v>0.00044999999999999999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349</v>
      </c>
      <c r="AT169" s="238" t="s">
        <v>249</v>
      </c>
      <c r="AU169" s="238" t="s">
        <v>85</v>
      </c>
      <c r="AY169" s="16" t="s">
        <v>158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83</v>
      </c>
      <c r="BK169" s="239">
        <f>ROUND(I169*H169,2)</f>
        <v>0</v>
      </c>
      <c r="BL169" s="16" t="s">
        <v>349</v>
      </c>
      <c r="BM169" s="238" t="s">
        <v>2673</v>
      </c>
    </row>
    <row r="170" s="2" customFormat="1">
      <c r="A170" s="37"/>
      <c r="B170" s="38"/>
      <c r="C170" s="39"/>
      <c r="D170" s="240" t="s">
        <v>167</v>
      </c>
      <c r="E170" s="39"/>
      <c r="F170" s="241" t="s">
        <v>366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167</v>
      </c>
      <c r="AU170" s="16" t="s">
        <v>85</v>
      </c>
    </row>
    <row r="171" s="2" customFormat="1">
      <c r="A171" s="37"/>
      <c r="B171" s="38"/>
      <c r="C171" s="39"/>
      <c r="D171" s="240" t="s">
        <v>239</v>
      </c>
      <c r="E171" s="39"/>
      <c r="F171" s="256" t="s">
        <v>368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239</v>
      </c>
      <c r="AU171" s="16" t="s">
        <v>85</v>
      </c>
    </row>
    <row r="172" s="2" customFormat="1" ht="33" customHeight="1">
      <c r="A172" s="37"/>
      <c r="B172" s="38"/>
      <c r="C172" s="226" t="s">
        <v>273</v>
      </c>
      <c r="D172" s="226" t="s">
        <v>161</v>
      </c>
      <c r="E172" s="227" t="s">
        <v>369</v>
      </c>
      <c r="F172" s="228" t="s">
        <v>370</v>
      </c>
      <c r="G172" s="229" t="s">
        <v>276</v>
      </c>
      <c r="H172" s="230">
        <v>25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236</v>
      </c>
      <c r="AT172" s="238" t="s">
        <v>161</v>
      </c>
      <c r="AU172" s="238" t="s">
        <v>85</v>
      </c>
      <c r="AY172" s="16" t="s">
        <v>158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83</v>
      </c>
      <c r="BK172" s="239">
        <f>ROUND(I172*H172,2)</f>
        <v>0</v>
      </c>
      <c r="BL172" s="16" t="s">
        <v>236</v>
      </c>
      <c r="BM172" s="238" t="s">
        <v>2674</v>
      </c>
    </row>
    <row r="173" s="2" customFormat="1">
      <c r="A173" s="37"/>
      <c r="B173" s="38"/>
      <c r="C173" s="39"/>
      <c r="D173" s="240" t="s">
        <v>167</v>
      </c>
      <c r="E173" s="39"/>
      <c r="F173" s="241" t="s">
        <v>372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167</v>
      </c>
      <c r="AU173" s="16" t="s">
        <v>85</v>
      </c>
    </row>
    <row r="174" s="2" customFormat="1" ht="24.15" customHeight="1">
      <c r="A174" s="37"/>
      <c r="B174" s="38"/>
      <c r="C174" s="257" t="s">
        <v>7</v>
      </c>
      <c r="D174" s="257" t="s">
        <v>249</v>
      </c>
      <c r="E174" s="258" t="s">
        <v>373</v>
      </c>
      <c r="F174" s="259" t="s">
        <v>374</v>
      </c>
      <c r="G174" s="260" t="s">
        <v>276</v>
      </c>
      <c r="H174" s="261">
        <v>26.25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5.0000000000000002E-05</v>
      </c>
      <c r="R174" s="236">
        <f>Q174*H174</f>
        <v>0.0013125000000000001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349</v>
      </c>
      <c r="AT174" s="238" t="s">
        <v>249</v>
      </c>
      <c r="AU174" s="238" t="s">
        <v>85</v>
      </c>
      <c r="AY174" s="16" t="s">
        <v>158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83</v>
      </c>
      <c r="BK174" s="239">
        <f>ROUND(I174*H174,2)</f>
        <v>0</v>
      </c>
      <c r="BL174" s="16" t="s">
        <v>349</v>
      </c>
      <c r="BM174" s="238" t="s">
        <v>2675</v>
      </c>
    </row>
    <row r="175" s="2" customFormat="1">
      <c r="A175" s="37"/>
      <c r="B175" s="38"/>
      <c r="C175" s="39"/>
      <c r="D175" s="240" t="s">
        <v>167</v>
      </c>
      <c r="E175" s="39"/>
      <c r="F175" s="241" t="s">
        <v>374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167</v>
      </c>
      <c r="AU175" s="16" t="s">
        <v>85</v>
      </c>
    </row>
    <row r="176" s="2" customFormat="1">
      <c r="A176" s="37"/>
      <c r="B176" s="38"/>
      <c r="C176" s="39"/>
      <c r="D176" s="240" t="s">
        <v>239</v>
      </c>
      <c r="E176" s="39"/>
      <c r="F176" s="256" t="s">
        <v>376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239</v>
      </c>
      <c r="AU176" s="16" t="s">
        <v>85</v>
      </c>
    </row>
    <row r="177" s="13" customFormat="1">
      <c r="A177" s="13"/>
      <c r="B177" s="245"/>
      <c r="C177" s="246"/>
      <c r="D177" s="240" t="s">
        <v>169</v>
      </c>
      <c r="E177" s="246"/>
      <c r="F177" s="248" t="s">
        <v>2676</v>
      </c>
      <c r="G177" s="246"/>
      <c r="H177" s="249">
        <v>26.25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169</v>
      </c>
      <c r="AU177" s="255" t="s">
        <v>85</v>
      </c>
      <c r="AV177" s="13" t="s">
        <v>85</v>
      </c>
      <c r="AW177" s="13" t="s">
        <v>4</v>
      </c>
      <c r="AX177" s="13" t="s">
        <v>83</v>
      </c>
      <c r="AY177" s="255" t="s">
        <v>158</v>
      </c>
    </row>
    <row r="178" s="2" customFormat="1" ht="24.15" customHeight="1">
      <c r="A178" s="37"/>
      <c r="B178" s="38"/>
      <c r="C178" s="226" t="s">
        <v>283</v>
      </c>
      <c r="D178" s="226" t="s">
        <v>161</v>
      </c>
      <c r="E178" s="227" t="s">
        <v>378</v>
      </c>
      <c r="F178" s="228" t="s">
        <v>379</v>
      </c>
      <c r="G178" s="229" t="s">
        <v>276</v>
      </c>
      <c r="H178" s="230">
        <v>4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236</v>
      </c>
      <c r="AT178" s="238" t="s">
        <v>161</v>
      </c>
      <c r="AU178" s="238" t="s">
        <v>85</v>
      </c>
      <c r="AY178" s="16" t="s">
        <v>158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83</v>
      </c>
      <c r="BK178" s="239">
        <f>ROUND(I178*H178,2)</f>
        <v>0</v>
      </c>
      <c r="BL178" s="16" t="s">
        <v>236</v>
      </c>
      <c r="BM178" s="238" t="s">
        <v>2677</v>
      </c>
    </row>
    <row r="179" s="2" customFormat="1">
      <c r="A179" s="37"/>
      <c r="B179" s="38"/>
      <c r="C179" s="39"/>
      <c r="D179" s="240" t="s">
        <v>167</v>
      </c>
      <c r="E179" s="39"/>
      <c r="F179" s="241" t="s">
        <v>381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167</v>
      </c>
      <c r="AU179" s="16" t="s">
        <v>85</v>
      </c>
    </row>
    <row r="180" s="2" customFormat="1" ht="33" customHeight="1">
      <c r="A180" s="37"/>
      <c r="B180" s="38"/>
      <c r="C180" s="257" t="s">
        <v>288</v>
      </c>
      <c r="D180" s="257" t="s">
        <v>249</v>
      </c>
      <c r="E180" s="258" t="s">
        <v>382</v>
      </c>
      <c r="F180" s="259" t="s">
        <v>383</v>
      </c>
      <c r="G180" s="260" t="s">
        <v>276</v>
      </c>
      <c r="H180" s="261">
        <v>2.2999999999999998</v>
      </c>
      <c r="I180" s="262"/>
      <c r="J180" s="263">
        <f>ROUND(I180*H180,2)</f>
        <v>0</v>
      </c>
      <c r="K180" s="264"/>
      <c r="L180" s="265"/>
      <c r="M180" s="266" t="s">
        <v>1</v>
      </c>
      <c r="N180" s="267" t="s">
        <v>41</v>
      </c>
      <c r="O180" s="90"/>
      <c r="P180" s="236">
        <f>O180*H180</f>
        <v>0</v>
      </c>
      <c r="Q180" s="236">
        <v>0.00012999999999999999</v>
      </c>
      <c r="R180" s="236">
        <f>Q180*H180</f>
        <v>0.00029899999999999995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349</v>
      </c>
      <c r="AT180" s="238" t="s">
        <v>249</v>
      </c>
      <c r="AU180" s="238" t="s">
        <v>85</v>
      </c>
      <c r="AY180" s="16" t="s">
        <v>158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83</v>
      </c>
      <c r="BK180" s="239">
        <f>ROUND(I180*H180,2)</f>
        <v>0</v>
      </c>
      <c r="BL180" s="16" t="s">
        <v>349</v>
      </c>
      <c r="BM180" s="238" t="s">
        <v>2678</v>
      </c>
    </row>
    <row r="181" s="2" customFormat="1">
      <c r="A181" s="37"/>
      <c r="B181" s="38"/>
      <c r="C181" s="39"/>
      <c r="D181" s="240" t="s">
        <v>167</v>
      </c>
      <c r="E181" s="39"/>
      <c r="F181" s="241" t="s">
        <v>383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167</v>
      </c>
      <c r="AU181" s="16" t="s">
        <v>85</v>
      </c>
    </row>
    <row r="182" s="2" customFormat="1">
      <c r="A182" s="37"/>
      <c r="B182" s="38"/>
      <c r="C182" s="39"/>
      <c r="D182" s="240" t="s">
        <v>239</v>
      </c>
      <c r="E182" s="39"/>
      <c r="F182" s="256" t="s">
        <v>385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239</v>
      </c>
      <c r="AU182" s="16" t="s">
        <v>85</v>
      </c>
    </row>
    <row r="183" s="13" customFormat="1">
      <c r="A183" s="13"/>
      <c r="B183" s="245"/>
      <c r="C183" s="246"/>
      <c r="D183" s="240" t="s">
        <v>169</v>
      </c>
      <c r="E183" s="246"/>
      <c r="F183" s="248" t="s">
        <v>1881</v>
      </c>
      <c r="G183" s="246"/>
      <c r="H183" s="249">
        <v>2.2999999999999998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169</v>
      </c>
      <c r="AU183" s="255" t="s">
        <v>85</v>
      </c>
      <c r="AV183" s="13" t="s">
        <v>85</v>
      </c>
      <c r="AW183" s="13" t="s">
        <v>4</v>
      </c>
      <c r="AX183" s="13" t="s">
        <v>83</v>
      </c>
      <c r="AY183" s="255" t="s">
        <v>158</v>
      </c>
    </row>
    <row r="184" s="2" customFormat="1" ht="33" customHeight="1">
      <c r="A184" s="37"/>
      <c r="B184" s="38"/>
      <c r="C184" s="257" t="s">
        <v>394</v>
      </c>
      <c r="D184" s="257" t="s">
        <v>249</v>
      </c>
      <c r="E184" s="258" t="s">
        <v>387</v>
      </c>
      <c r="F184" s="259" t="s">
        <v>383</v>
      </c>
      <c r="G184" s="260" t="s">
        <v>276</v>
      </c>
      <c r="H184" s="261">
        <v>2.2999999999999998</v>
      </c>
      <c r="I184" s="262"/>
      <c r="J184" s="263">
        <f>ROUND(I184*H184,2)</f>
        <v>0</v>
      </c>
      <c r="K184" s="264"/>
      <c r="L184" s="265"/>
      <c r="M184" s="266" t="s">
        <v>1</v>
      </c>
      <c r="N184" s="267" t="s">
        <v>41</v>
      </c>
      <c r="O184" s="90"/>
      <c r="P184" s="236">
        <f>O184*H184</f>
        <v>0</v>
      </c>
      <c r="Q184" s="236">
        <v>0.00012999999999999999</v>
      </c>
      <c r="R184" s="236">
        <f>Q184*H184</f>
        <v>0.00029899999999999995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349</v>
      </c>
      <c r="AT184" s="238" t="s">
        <v>249</v>
      </c>
      <c r="AU184" s="238" t="s">
        <v>85</v>
      </c>
      <c r="AY184" s="16" t="s">
        <v>158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83</v>
      </c>
      <c r="BK184" s="239">
        <f>ROUND(I184*H184,2)</f>
        <v>0</v>
      </c>
      <c r="BL184" s="16" t="s">
        <v>349</v>
      </c>
      <c r="BM184" s="238" t="s">
        <v>2679</v>
      </c>
    </row>
    <row r="185" s="2" customFormat="1">
      <c r="A185" s="37"/>
      <c r="B185" s="38"/>
      <c r="C185" s="39"/>
      <c r="D185" s="240" t="s">
        <v>167</v>
      </c>
      <c r="E185" s="39"/>
      <c r="F185" s="241" t="s">
        <v>383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167</v>
      </c>
      <c r="AU185" s="16" t="s">
        <v>85</v>
      </c>
    </row>
    <row r="186" s="2" customFormat="1">
      <c r="A186" s="37"/>
      <c r="B186" s="38"/>
      <c r="C186" s="39"/>
      <c r="D186" s="240" t="s">
        <v>239</v>
      </c>
      <c r="E186" s="39"/>
      <c r="F186" s="256" t="s">
        <v>389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239</v>
      </c>
      <c r="AU186" s="16" t="s">
        <v>85</v>
      </c>
    </row>
    <row r="187" s="13" customFormat="1">
      <c r="A187" s="13"/>
      <c r="B187" s="245"/>
      <c r="C187" s="246"/>
      <c r="D187" s="240" t="s">
        <v>169</v>
      </c>
      <c r="E187" s="246"/>
      <c r="F187" s="248" t="s">
        <v>1881</v>
      </c>
      <c r="G187" s="246"/>
      <c r="H187" s="249">
        <v>2.2999999999999998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5" t="s">
        <v>169</v>
      </c>
      <c r="AU187" s="255" t="s">
        <v>85</v>
      </c>
      <c r="AV187" s="13" t="s">
        <v>85</v>
      </c>
      <c r="AW187" s="13" t="s">
        <v>4</v>
      </c>
      <c r="AX187" s="13" t="s">
        <v>83</v>
      </c>
      <c r="AY187" s="255" t="s">
        <v>158</v>
      </c>
    </row>
    <row r="188" s="2" customFormat="1" ht="24.15" customHeight="1">
      <c r="A188" s="37"/>
      <c r="B188" s="38"/>
      <c r="C188" s="226" t="s">
        <v>400</v>
      </c>
      <c r="D188" s="226" t="s">
        <v>161</v>
      </c>
      <c r="E188" s="227" t="s">
        <v>390</v>
      </c>
      <c r="F188" s="228" t="s">
        <v>391</v>
      </c>
      <c r="G188" s="229" t="s">
        <v>276</v>
      </c>
      <c r="H188" s="230">
        <v>65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236</v>
      </c>
      <c r="AT188" s="238" t="s">
        <v>161</v>
      </c>
      <c r="AU188" s="238" t="s">
        <v>85</v>
      </c>
      <c r="AY188" s="16" t="s">
        <v>158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83</v>
      </c>
      <c r="BK188" s="239">
        <f>ROUND(I188*H188,2)</f>
        <v>0</v>
      </c>
      <c r="BL188" s="16" t="s">
        <v>236</v>
      </c>
      <c r="BM188" s="238" t="s">
        <v>2680</v>
      </c>
    </row>
    <row r="189" s="2" customFormat="1">
      <c r="A189" s="37"/>
      <c r="B189" s="38"/>
      <c r="C189" s="39"/>
      <c r="D189" s="240" t="s">
        <v>167</v>
      </c>
      <c r="E189" s="39"/>
      <c r="F189" s="241" t="s">
        <v>393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167</v>
      </c>
      <c r="AU189" s="16" t="s">
        <v>85</v>
      </c>
    </row>
    <row r="190" s="2" customFormat="1" ht="24.15" customHeight="1">
      <c r="A190" s="37"/>
      <c r="B190" s="38"/>
      <c r="C190" s="257" t="s">
        <v>404</v>
      </c>
      <c r="D190" s="257" t="s">
        <v>249</v>
      </c>
      <c r="E190" s="258" t="s">
        <v>395</v>
      </c>
      <c r="F190" s="259" t="s">
        <v>396</v>
      </c>
      <c r="G190" s="260" t="s">
        <v>276</v>
      </c>
      <c r="H190" s="261">
        <v>52.5</v>
      </c>
      <c r="I190" s="262"/>
      <c r="J190" s="263">
        <f>ROUND(I190*H190,2)</f>
        <v>0</v>
      </c>
      <c r="K190" s="264"/>
      <c r="L190" s="265"/>
      <c r="M190" s="266" t="s">
        <v>1</v>
      </c>
      <c r="N190" s="267" t="s">
        <v>41</v>
      </c>
      <c r="O190" s="90"/>
      <c r="P190" s="236">
        <f>O190*H190</f>
        <v>0</v>
      </c>
      <c r="Q190" s="236">
        <v>0.00010000000000000001</v>
      </c>
      <c r="R190" s="236">
        <f>Q190*H190</f>
        <v>0.0052500000000000003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349</v>
      </c>
      <c r="AT190" s="238" t="s">
        <v>249</v>
      </c>
      <c r="AU190" s="238" t="s">
        <v>85</v>
      </c>
      <c r="AY190" s="16" t="s">
        <v>158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83</v>
      </c>
      <c r="BK190" s="239">
        <f>ROUND(I190*H190,2)</f>
        <v>0</v>
      </c>
      <c r="BL190" s="16" t="s">
        <v>349</v>
      </c>
      <c r="BM190" s="238" t="s">
        <v>2681</v>
      </c>
    </row>
    <row r="191" s="2" customFormat="1">
      <c r="A191" s="37"/>
      <c r="B191" s="38"/>
      <c r="C191" s="39"/>
      <c r="D191" s="240" t="s">
        <v>167</v>
      </c>
      <c r="E191" s="39"/>
      <c r="F191" s="241" t="s">
        <v>396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167</v>
      </c>
      <c r="AU191" s="16" t="s">
        <v>85</v>
      </c>
    </row>
    <row r="192" s="2" customFormat="1">
      <c r="A192" s="37"/>
      <c r="B192" s="38"/>
      <c r="C192" s="39"/>
      <c r="D192" s="240" t="s">
        <v>239</v>
      </c>
      <c r="E192" s="39"/>
      <c r="F192" s="256" t="s">
        <v>398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239</v>
      </c>
      <c r="AU192" s="16" t="s">
        <v>85</v>
      </c>
    </row>
    <row r="193" s="13" customFormat="1">
      <c r="A193" s="13"/>
      <c r="B193" s="245"/>
      <c r="C193" s="246"/>
      <c r="D193" s="240" t="s">
        <v>169</v>
      </c>
      <c r="E193" s="246"/>
      <c r="F193" s="248" t="s">
        <v>2682</v>
      </c>
      <c r="G193" s="246"/>
      <c r="H193" s="249">
        <v>52.5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169</v>
      </c>
      <c r="AU193" s="255" t="s">
        <v>85</v>
      </c>
      <c r="AV193" s="13" t="s">
        <v>85</v>
      </c>
      <c r="AW193" s="13" t="s">
        <v>4</v>
      </c>
      <c r="AX193" s="13" t="s">
        <v>83</v>
      </c>
      <c r="AY193" s="255" t="s">
        <v>158</v>
      </c>
    </row>
    <row r="194" s="2" customFormat="1" ht="24.15" customHeight="1">
      <c r="A194" s="37"/>
      <c r="B194" s="38"/>
      <c r="C194" s="257" t="s">
        <v>409</v>
      </c>
      <c r="D194" s="257" t="s">
        <v>249</v>
      </c>
      <c r="E194" s="258" t="s">
        <v>401</v>
      </c>
      <c r="F194" s="259" t="s">
        <v>396</v>
      </c>
      <c r="G194" s="260" t="s">
        <v>276</v>
      </c>
      <c r="H194" s="261">
        <v>15.75</v>
      </c>
      <c r="I194" s="262"/>
      <c r="J194" s="263">
        <f>ROUND(I194*H194,2)</f>
        <v>0</v>
      </c>
      <c r="K194" s="264"/>
      <c r="L194" s="265"/>
      <c r="M194" s="266" t="s">
        <v>1</v>
      </c>
      <c r="N194" s="267" t="s">
        <v>41</v>
      </c>
      <c r="O194" s="90"/>
      <c r="P194" s="236">
        <f>O194*H194</f>
        <v>0</v>
      </c>
      <c r="Q194" s="236">
        <v>0.00010000000000000001</v>
      </c>
      <c r="R194" s="236">
        <f>Q194*H194</f>
        <v>0.001575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349</v>
      </c>
      <c r="AT194" s="238" t="s">
        <v>249</v>
      </c>
      <c r="AU194" s="238" t="s">
        <v>85</v>
      </c>
      <c r="AY194" s="16" t="s">
        <v>158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83</v>
      </c>
      <c r="BK194" s="239">
        <f>ROUND(I194*H194,2)</f>
        <v>0</v>
      </c>
      <c r="BL194" s="16" t="s">
        <v>349</v>
      </c>
      <c r="BM194" s="238" t="s">
        <v>2683</v>
      </c>
    </row>
    <row r="195" s="2" customFormat="1">
      <c r="A195" s="37"/>
      <c r="B195" s="38"/>
      <c r="C195" s="39"/>
      <c r="D195" s="240" t="s">
        <v>167</v>
      </c>
      <c r="E195" s="39"/>
      <c r="F195" s="241" t="s">
        <v>396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167</v>
      </c>
      <c r="AU195" s="16" t="s">
        <v>85</v>
      </c>
    </row>
    <row r="196" s="2" customFormat="1">
      <c r="A196" s="37"/>
      <c r="B196" s="38"/>
      <c r="C196" s="39"/>
      <c r="D196" s="240" t="s">
        <v>239</v>
      </c>
      <c r="E196" s="39"/>
      <c r="F196" s="256" t="s">
        <v>403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239</v>
      </c>
      <c r="AU196" s="16" t="s">
        <v>85</v>
      </c>
    </row>
    <row r="197" s="13" customFormat="1">
      <c r="A197" s="13"/>
      <c r="B197" s="245"/>
      <c r="C197" s="246"/>
      <c r="D197" s="240" t="s">
        <v>169</v>
      </c>
      <c r="E197" s="246"/>
      <c r="F197" s="248" t="s">
        <v>441</v>
      </c>
      <c r="G197" s="246"/>
      <c r="H197" s="249">
        <v>15.75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5" t="s">
        <v>169</v>
      </c>
      <c r="AU197" s="255" t="s">
        <v>85</v>
      </c>
      <c r="AV197" s="13" t="s">
        <v>85</v>
      </c>
      <c r="AW197" s="13" t="s">
        <v>4</v>
      </c>
      <c r="AX197" s="13" t="s">
        <v>83</v>
      </c>
      <c r="AY197" s="255" t="s">
        <v>158</v>
      </c>
    </row>
    <row r="198" s="2" customFormat="1" ht="24.15" customHeight="1">
      <c r="A198" s="37"/>
      <c r="B198" s="38"/>
      <c r="C198" s="226" t="s">
        <v>415</v>
      </c>
      <c r="D198" s="226" t="s">
        <v>161</v>
      </c>
      <c r="E198" s="227" t="s">
        <v>405</v>
      </c>
      <c r="F198" s="228" t="s">
        <v>406</v>
      </c>
      <c r="G198" s="229" t="s">
        <v>276</v>
      </c>
      <c r="H198" s="230">
        <v>185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236</v>
      </c>
      <c r="AT198" s="238" t="s">
        <v>161</v>
      </c>
      <c r="AU198" s="238" t="s">
        <v>85</v>
      </c>
      <c r="AY198" s="16" t="s">
        <v>158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83</v>
      </c>
      <c r="BK198" s="239">
        <f>ROUND(I198*H198,2)</f>
        <v>0</v>
      </c>
      <c r="BL198" s="16" t="s">
        <v>236</v>
      </c>
      <c r="BM198" s="238" t="s">
        <v>2684</v>
      </c>
    </row>
    <row r="199" s="2" customFormat="1">
      <c r="A199" s="37"/>
      <c r="B199" s="38"/>
      <c r="C199" s="39"/>
      <c r="D199" s="240" t="s">
        <v>167</v>
      </c>
      <c r="E199" s="39"/>
      <c r="F199" s="241" t="s">
        <v>408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167</v>
      </c>
      <c r="AU199" s="16" t="s">
        <v>85</v>
      </c>
    </row>
    <row r="200" s="2" customFormat="1" ht="24.15" customHeight="1">
      <c r="A200" s="37"/>
      <c r="B200" s="38"/>
      <c r="C200" s="257" t="s">
        <v>420</v>
      </c>
      <c r="D200" s="257" t="s">
        <v>249</v>
      </c>
      <c r="E200" s="258" t="s">
        <v>410</v>
      </c>
      <c r="F200" s="259" t="s">
        <v>411</v>
      </c>
      <c r="G200" s="260" t="s">
        <v>276</v>
      </c>
      <c r="H200" s="261">
        <v>63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41</v>
      </c>
      <c r="O200" s="90"/>
      <c r="P200" s="236">
        <f>O200*H200</f>
        <v>0</v>
      </c>
      <c r="Q200" s="236">
        <v>0.00012</v>
      </c>
      <c r="R200" s="236">
        <f>Q200*H200</f>
        <v>0.0075599999999999999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349</v>
      </c>
      <c r="AT200" s="238" t="s">
        <v>249</v>
      </c>
      <c r="AU200" s="238" t="s">
        <v>85</v>
      </c>
      <c r="AY200" s="16" t="s">
        <v>158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83</v>
      </c>
      <c r="BK200" s="239">
        <f>ROUND(I200*H200,2)</f>
        <v>0</v>
      </c>
      <c r="BL200" s="16" t="s">
        <v>349</v>
      </c>
      <c r="BM200" s="238" t="s">
        <v>2685</v>
      </c>
    </row>
    <row r="201" s="2" customFormat="1">
      <c r="A201" s="37"/>
      <c r="B201" s="38"/>
      <c r="C201" s="39"/>
      <c r="D201" s="240" t="s">
        <v>167</v>
      </c>
      <c r="E201" s="39"/>
      <c r="F201" s="241" t="s">
        <v>411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167</v>
      </c>
      <c r="AU201" s="16" t="s">
        <v>85</v>
      </c>
    </row>
    <row r="202" s="2" customFormat="1">
      <c r="A202" s="37"/>
      <c r="B202" s="38"/>
      <c r="C202" s="39"/>
      <c r="D202" s="240" t="s">
        <v>239</v>
      </c>
      <c r="E202" s="39"/>
      <c r="F202" s="256" t="s">
        <v>413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239</v>
      </c>
      <c r="AU202" s="16" t="s">
        <v>85</v>
      </c>
    </row>
    <row r="203" s="13" customFormat="1">
      <c r="A203" s="13"/>
      <c r="B203" s="245"/>
      <c r="C203" s="246"/>
      <c r="D203" s="240" t="s">
        <v>169</v>
      </c>
      <c r="E203" s="246"/>
      <c r="F203" s="248" t="s">
        <v>351</v>
      </c>
      <c r="G203" s="246"/>
      <c r="H203" s="249">
        <v>63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169</v>
      </c>
      <c r="AU203" s="255" t="s">
        <v>85</v>
      </c>
      <c r="AV203" s="13" t="s">
        <v>85</v>
      </c>
      <c r="AW203" s="13" t="s">
        <v>4</v>
      </c>
      <c r="AX203" s="13" t="s">
        <v>83</v>
      </c>
      <c r="AY203" s="255" t="s">
        <v>158</v>
      </c>
    </row>
    <row r="204" s="2" customFormat="1" ht="24.15" customHeight="1">
      <c r="A204" s="37"/>
      <c r="B204" s="38"/>
      <c r="C204" s="257" t="s">
        <v>426</v>
      </c>
      <c r="D204" s="257" t="s">
        <v>249</v>
      </c>
      <c r="E204" s="258" t="s">
        <v>416</v>
      </c>
      <c r="F204" s="259" t="s">
        <v>411</v>
      </c>
      <c r="G204" s="260" t="s">
        <v>276</v>
      </c>
      <c r="H204" s="261">
        <v>105</v>
      </c>
      <c r="I204" s="262"/>
      <c r="J204" s="263">
        <f>ROUND(I204*H204,2)</f>
        <v>0</v>
      </c>
      <c r="K204" s="264"/>
      <c r="L204" s="265"/>
      <c r="M204" s="266" t="s">
        <v>1</v>
      </c>
      <c r="N204" s="267" t="s">
        <v>41</v>
      </c>
      <c r="O204" s="90"/>
      <c r="P204" s="236">
        <f>O204*H204</f>
        <v>0</v>
      </c>
      <c r="Q204" s="236">
        <v>0.00012</v>
      </c>
      <c r="R204" s="236">
        <f>Q204*H204</f>
        <v>0.0126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349</v>
      </c>
      <c r="AT204" s="238" t="s">
        <v>249</v>
      </c>
      <c r="AU204" s="238" t="s">
        <v>85</v>
      </c>
      <c r="AY204" s="16" t="s">
        <v>158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83</v>
      </c>
      <c r="BK204" s="239">
        <f>ROUND(I204*H204,2)</f>
        <v>0</v>
      </c>
      <c r="BL204" s="16" t="s">
        <v>349</v>
      </c>
      <c r="BM204" s="238" t="s">
        <v>2686</v>
      </c>
    </row>
    <row r="205" s="2" customFormat="1">
      <c r="A205" s="37"/>
      <c r="B205" s="38"/>
      <c r="C205" s="39"/>
      <c r="D205" s="240" t="s">
        <v>167</v>
      </c>
      <c r="E205" s="39"/>
      <c r="F205" s="241" t="s">
        <v>411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167</v>
      </c>
      <c r="AU205" s="16" t="s">
        <v>85</v>
      </c>
    </row>
    <row r="206" s="2" customFormat="1">
      <c r="A206" s="37"/>
      <c r="B206" s="38"/>
      <c r="C206" s="39"/>
      <c r="D206" s="240" t="s">
        <v>239</v>
      </c>
      <c r="E206" s="39"/>
      <c r="F206" s="256" t="s">
        <v>418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239</v>
      </c>
      <c r="AU206" s="16" t="s">
        <v>85</v>
      </c>
    </row>
    <row r="207" s="13" customFormat="1">
      <c r="A207" s="13"/>
      <c r="B207" s="245"/>
      <c r="C207" s="246"/>
      <c r="D207" s="240" t="s">
        <v>169</v>
      </c>
      <c r="E207" s="246"/>
      <c r="F207" s="248" t="s">
        <v>2687</v>
      </c>
      <c r="G207" s="246"/>
      <c r="H207" s="249">
        <v>105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169</v>
      </c>
      <c r="AU207" s="255" t="s">
        <v>85</v>
      </c>
      <c r="AV207" s="13" t="s">
        <v>85</v>
      </c>
      <c r="AW207" s="13" t="s">
        <v>4</v>
      </c>
      <c r="AX207" s="13" t="s">
        <v>83</v>
      </c>
      <c r="AY207" s="255" t="s">
        <v>158</v>
      </c>
    </row>
    <row r="208" s="2" customFormat="1" ht="24.15" customHeight="1">
      <c r="A208" s="37"/>
      <c r="B208" s="38"/>
      <c r="C208" s="257" t="s">
        <v>432</v>
      </c>
      <c r="D208" s="257" t="s">
        <v>249</v>
      </c>
      <c r="E208" s="258" t="s">
        <v>2688</v>
      </c>
      <c r="F208" s="259" t="s">
        <v>2689</v>
      </c>
      <c r="G208" s="260" t="s">
        <v>276</v>
      </c>
      <c r="H208" s="261">
        <v>26.25</v>
      </c>
      <c r="I208" s="262"/>
      <c r="J208" s="263">
        <f>ROUND(I208*H208,2)</f>
        <v>0</v>
      </c>
      <c r="K208" s="264"/>
      <c r="L208" s="265"/>
      <c r="M208" s="266" t="s">
        <v>1</v>
      </c>
      <c r="N208" s="267" t="s">
        <v>41</v>
      </c>
      <c r="O208" s="90"/>
      <c r="P208" s="236">
        <f>O208*H208</f>
        <v>0</v>
      </c>
      <c r="Q208" s="236">
        <v>0.00017000000000000001</v>
      </c>
      <c r="R208" s="236">
        <f>Q208*H208</f>
        <v>0.0044625000000000003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349</v>
      </c>
      <c r="AT208" s="238" t="s">
        <v>249</v>
      </c>
      <c r="AU208" s="238" t="s">
        <v>85</v>
      </c>
      <c r="AY208" s="16" t="s">
        <v>158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83</v>
      </c>
      <c r="BK208" s="239">
        <f>ROUND(I208*H208,2)</f>
        <v>0</v>
      </c>
      <c r="BL208" s="16" t="s">
        <v>349</v>
      </c>
      <c r="BM208" s="238" t="s">
        <v>2690</v>
      </c>
    </row>
    <row r="209" s="2" customFormat="1">
      <c r="A209" s="37"/>
      <c r="B209" s="38"/>
      <c r="C209" s="39"/>
      <c r="D209" s="240" t="s">
        <v>167</v>
      </c>
      <c r="E209" s="39"/>
      <c r="F209" s="241" t="s">
        <v>2689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167</v>
      </c>
      <c r="AU209" s="16" t="s">
        <v>85</v>
      </c>
    </row>
    <row r="210" s="2" customFormat="1">
      <c r="A210" s="37"/>
      <c r="B210" s="38"/>
      <c r="C210" s="39"/>
      <c r="D210" s="240" t="s">
        <v>239</v>
      </c>
      <c r="E210" s="39"/>
      <c r="F210" s="256" t="s">
        <v>2691</v>
      </c>
      <c r="G210" s="39"/>
      <c r="H210" s="39"/>
      <c r="I210" s="242"/>
      <c r="J210" s="39"/>
      <c r="K210" s="39"/>
      <c r="L210" s="43"/>
      <c r="M210" s="243"/>
      <c r="N210" s="24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239</v>
      </c>
      <c r="AU210" s="16" t="s">
        <v>85</v>
      </c>
    </row>
    <row r="211" s="13" customFormat="1">
      <c r="A211" s="13"/>
      <c r="B211" s="245"/>
      <c r="C211" s="246"/>
      <c r="D211" s="240" t="s">
        <v>169</v>
      </c>
      <c r="E211" s="246"/>
      <c r="F211" s="248" t="s">
        <v>2676</v>
      </c>
      <c r="G211" s="246"/>
      <c r="H211" s="249">
        <v>26.25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169</v>
      </c>
      <c r="AU211" s="255" t="s">
        <v>85</v>
      </c>
      <c r="AV211" s="13" t="s">
        <v>85</v>
      </c>
      <c r="AW211" s="13" t="s">
        <v>4</v>
      </c>
      <c r="AX211" s="13" t="s">
        <v>83</v>
      </c>
      <c r="AY211" s="255" t="s">
        <v>158</v>
      </c>
    </row>
    <row r="212" s="2" customFormat="1" ht="24.15" customHeight="1">
      <c r="A212" s="37"/>
      <c r="B212" s="38"/>
      <c r="C212" s="226" t="s">
        <v>252</v>
      </c>
      <c r="D212" s="226" t="s">
        <v>161</v>
      </c>
      <c r="E212" s="227" t="s">
        <v>421</v>
      </c>
      <c r="F212" s="228" t="s">
        <v>422</v>
      </c>
      <c r="G212" s="229" t="s">
        <v>276</v>
      </c>
      <c r="H212" s="230">
        <v>15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236</v>
      </c>
      <c r="AT212" s="238" t="s">
        <v>161</v>
      </c>
      <c r="AU212" s="238" t="s">
        <v>85</v>
      </c>
      <c r="AY212" s="16" t="s">
        <v>158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83</v>
      </c>
      <c r="BK212" s="239">
        <f>ROUND(I212*H212,2)</f>
        <v>0</v>
      </c>
      <c r="BL212" s="16" t="s">
        <v>236</v>
      </c>
      <c r="BM212" s="238" t="s">
        <v>2692</v>
      </c>
    </row>
    <row r="213" s="2" customFormat="1">
      <c r="A213" s="37"/>
      <c r="B213" s="38"/>
      <c r="C213" s="39"/>
      <c r="D213" s="240" t="s">
        <v>167</v>
      </c>
      <c r="E213" s="39"/>
      <c r="F213" s="241" t="s">
        <v>424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167</v>
      </c>
      <c r="AU213" s="16" t="s">
        <v>85</v>
      </c>
    </row>
    <row r="214" s="2" customFormat="1">
      <c r="A214" s="37"/>
      <c r="B214" s="38"/>
      <c r="C214" s="39"/>
      <c r="D214" s="240" t="s">
        <v>239</v>
      </c>
      <c r="E214" s="39"/>
      <c r="F214" s="256" t="s">
        <v>425</v>
      </c>
      <c r="G214" s="39"/>
      <c r="H214" s="39"/>
      <c r="I214" s="242"/>
      <c r="J214" s="39"/>
      <c r="K214" s="39"/>
      <c r="L214" s="43"/>
      <c r="M214" s="243"/>
      <c r="N214" s="24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239</v>
      </c>
      <c r="AU214" s="16" t="s">
        <v>85</v>
      </c>
    </row>
    <row r="215" s="2" customFormat="1" ht="24.15" customHeight="1">
      <c r="A215" s="37"/>
      <c r="B215" s="38"/>
      <c r="C215" s="257" t="s">
        <v>442</v>
      </c>
      <c r="D215" s="257" t="s">
        <v>249</v>
      </c>
      <c r="E215" s="258" t="s">
        <v>427</v>
      </c>
      <c r="F215" s="259" t="s">
        <v>428</v>
      </c>
      <c r="G215" s="260" t="s">
        <v>276</v>
      </c>
      <c r="H215" s="261">
        <v>15.75</v>
      </c>
      <c r="I215" s="262"/>
      <c r="J215" s="263">
        <f>ROUND(I215*H215,2)</f>
        <v>0</v>
      </c>
      <c r="K215" s="264"/>
      <c r="L215" s="265"/>
      <c r="M215" s="266" t="s">
        <v>1</v>
      </c>
      <c r="N215" s="267" t="s">
        <v>41</v>
      </c>
      <c r="O215" s="90"/>
      <c r="P215" s="236">
        <f>O215*H215</f>
        <v>0</v>
      </c>
      <c r="Q215" s="236">
        <v>0.00016000000000000001</v>
      </c>
      <c r="R215" s="236">
        <f>Q215*H215</f>
        <v>0.0025200000000000001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349</v>
      </c>
      <c r="AT215" s="238" t="s">
        <v>249</v>
      </c>
      <c r="AU215" s="238" t="s">
        <v>85</v>
      </c>
      <c r="AY215" s="16" t="s">
        <v>158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83</v>
      </c>
      <c r="BK215" s="239">
        <f>ROUND(I215*H215,2)</f>
        <v>0</v>
      </c>
      <c r="BL215" s="16" t="s">
        <v>349</v>
      </c>
      <c r="BM215" s="238" t="s">
        <v>2693</v>
      </c>
    </row>
    <row r="216" s="2" customFormat="1">
      <c r="A216" s="37"/>
      <c r="B216" s="38"/>
      <c r="C216" s="39"/>
      <c r="D216" s="240" t="s">
        <v>167</v>
      </c>
      <c r="E216" s="39"/>
      <c r="F216" s="241" t="s">
        <v>428</v>
      </c>
      <c r="G216" s="39"/>
      <c r="H216" s="39"/>
      <c r="I216" s="242"/>
      <c r="J216" s="39"/>
      <c r="K216" s="39"/>
      <c r="L216" s="43"/>
      <c r="M216" s="243"/>
      <c r="N216" s="24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167</v>
      </c>
      <c r="AU216" s="16" t="s">
        <v>85</v>
      </c>
    </row>
    <row r="217" s="2" customFormat="1">
      <c r="A217" s="37"/>
      <c r="B217" s="38"/>
      <c r="C217" s="39"/>
      <c r="D217" s="240" t="s">
        <v>239</v>
      </c>
      <c r="E217" s="39"/>
      <c r="F217" s="256" t="s">
        <v>430</v>
      </c>
      <c r="G217" s="39"/>
      <c r="H217" s="39"/>
      <c r="I217" s="242"/>
      <c r="J217" s="39"/>
      <c r="K217" s="39"/>
      <c r="L217" s="43"/>
      <c r="M217" s="243"/>
      <c r="N217" s="24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239</v>
      </c>
      <c r="AU217" s="16" t="s">
        <v>85</v>
      </c>
    </row>
    <row r="218" s="13" customFormat="1">
      <c r="A218" s="13"/>
      <c r="B218" s="245"/>
      <c r="C218" s="246"/>
      <c r="D218" s="240" t="s">
        <v>169</v>
      </c>
      <c r="E218" s="246"/>
      <c r="F218" s="248" t="s">
        <v>441</v>
      </c>
      <c r="G218" s="246"/>
      <c r="H218" s="249">
        <v>15.75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169</v>
      </c>
      <c r="AU218" s="255" t="s">
        <v>85</v>
      </c>
      <c r="AV218" s="13" t="s">
        <v>85</v>
      </c>
      <c r="AW218" s="13" t="s">
        <v>4</v>
      </c>
      <c r="AX218" s="13" t="s">
        <v>83</v>
      </c>
      <c r="AY218" s="255" t="s">
        <v>158</v>
      </c>
    </row>
    <row r="219" s="2" customFormat="1" ht="24.15" customHeight="1">
      <c r="A219" s="37"/>
      <c r="B219" s="38"/>
      <c r="C219" s="226" t="s">
        <v>447</v>
      </c>
      <c r="D219" s="226" t="s">
        <v>161</v>
      </c>
      <c r="E219" s="227" t="s">
        <v>433</v>
      </c>
      <c r="F219" s="228" t="s">
        <v>434</v>
      </c>
      <c r="G219" s="229" t="s">
        <v>276</v>
      </c>
      <c r="H219" s="230">
        <v>35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349</v>
      </c>
      <c r="AT219" s="238" t="s">
        <v>161</v>
      </c>
      <c r="AU219" s="238" t="s">
        <v>85</v>
      </c>
      <c r="AY219" s="16" t="s">
        <v>158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83</v>
      </c>
      <c r="BK219" s="239">
        <f>ROUND(I219*H219,2)</f>
        <v>0</v>
      </c>
      <c r="BL219" s="16" t="s">
        <v>349</v>
      </c>
      <c r="BM219" s="238" t="s">
        <v>2694</v>
      </c>
    </row>
    <row r="220" s="2" customFormat="1">
      <c r="A220" s="37"/>
      <c r="B220" s="38"/>
      <c r="C220" s="39"/>
      <c r="D220" s="240" t="s">
        <v>167</v>
      </c>
      <c r="E220" s="39"/>
      <c r="F220" s="241" t="s">
        <v>436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167</v>
      </c>
      <c r="AU220" s="16" t="s">
        <v>85</v>
      </c>
    </row>
    <row r="221" s="2" customFormat="1" ht="24.15" customHeight="1">
      <c r="A221" s="37"/>
      <c r="B221" s="38"/>
      <c r="C221" s="257" t="s">
        <v>453</v>
      </c>
      <c r="D221" s="257" t="s">
        <v>249</v>
      </c>
      <c r="E221" s="258" t="s">
        <v>437</v>
      </c>
      <c r="F221" s="259" t="s">
        <v>438</v>
      </c>
      <c r="G221" s="260" t="s">
        <v>276</v>
      </c>
      <c r="H221" s="261">
        <v>36.75</v>
      </c>
      <c r="I221" s="262"/>
      <c r="J221" s="263">
        <f>ROUND(I221*H221,2)</f>
        <v>0</v>
      </c>
      <c r="K221" s="264"/>
      <c r="L221" s="265"/>
      <c r="M221" s="266" t="s">
        <v>1</v>
      </c>
      <c r="N221" s="267" t="s">
        <v>41</v>
      </c>
      <c r="O221" s="90"/>
      <c r="P221" s="236">
        <f>O221*H221</f>
        <v>0</v>
      </c>
      <c r="Q221" s="236">
        <v>0.00034000000000000002</v>
      </c>
      <c r="R221" s="236">
        <f>Q221*H221</f>
        <v>0.012495000000000001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349</v>
      </c>
      <c r="AT221" s="238" t="s">
        <v>249</v>
      </c>
      <c r="AU221" s="238" t="s">
        <v>85</v>
      </c>
      <c r="AY221" s="16" t="s">
        <v>158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83</v>
      </c>
      <c r="BK221" s="239">
        <f>ROUND(I221*H221,2)</f>
        <v>0</v>
      </c>
      <c r="BL221" s="16" t="s">
        <v>349</v>
      </c>
      <c r="BM221" s="238" t="s">
        <v>2695</v>
      </c>
    </row>
    <row r="222" s="2" customFormat="1">
      <c r="A222" s="37"/>
      <c r="B222" s="38"/>
      <c r="C222" s="39"/>
      <c r="D222" s="240" t="s">
        <v>167</v>
      </c>
      <c r="E222" s="39"/>
      <c r="F222" s="241" t="s">
        <v>438</v>
      </c>
      <c r="G222" s="39"/>
      <c r="H222" s="39"/>
      <c r="I222" s="242"/>
      <c r="J222" s="39"/>
      <c r="K222" s="39"/>
      <c r="L222" s="43"/>
      <c r="M222" s="243"/>
      <c r="N222" s="24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167</v>
      </c>
      <c r="AU222" s="16" t="s">
        <v>85</v>
      </c>
    </row>
    <row r="223" s="2" customFormat="1">
      <c r="A223" s="37"/>
      <c r="B223" s="38"/>
      <c r="C223" s="39"/>
      <c r="D223" s="240" t="s">
        <v>239</v>
      </c>
      <c r="E223" s="39"/>
      <c r="F223" s="256" t="s">
        <v>440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239</v>
      </c>
      <c r="AU223" s="16" t="s">
        <v>85</v>
      </c>
    </row>
    <row r="224" s="13" customFormat="1">
      <c r="A224" s="13"/>
      <c r="B224" s="245"/>
      <c r="C224" s="246"/>
      <c r="D224" s="240" t="s">
        <v>169</v>
      </c>
      <c r="E224" s="246"/>
      <c r="F224" s="248" t="s">
        <v>1857</v>
      </c>
      <c r="G224" s="246"/>
      <c r="H224" s="249">
        <v>36.75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169</v>
      </c>
      <c r="AU224" s="255" t="s">
        <v>85</v>
      </c>
      <c r="AV224" s="13" t="s">
        <v>85</v>
      </c>
      <c r="AW224" s="13" t="s">
        <v>4</v>
      </c>
      <c r="AX224" s="13" t="s">
        <v>83</v>
      </c>
      <c r="AY224" s="255" t="s">
        <v>158</v>
      </c>
    </row>
    <row r="225" s="2" customFormat="1" ht="24.15" customHeight="1">
      <c r="A225" s="37"/>
      <c r="B225" s="38"/>
      <c r="C225" s="226" t="s">
        <v>459</v>
      </c>
      <c r="D225" s="226" t="s">
        <v>161</v>
      </c>
      <c r="E225" s="227" t="s">
        <v>443</v>
      </c>
      <c r="F225" s="228" t="s">
        <v>444</v>
      </c>
      <c r="G225" s="229" t="s">
        <v>362</v>
      </c>
      <c r="H225" s="230">
        <v>6</v>
      </c>
      <c r="I225" s="231"/>
      <c r="J225" s="232">
        <f>ROUND(I225*H225,2)</f>
        <v>0</v>
      </c>
      <c r="K225" s="233"/>
      <c r="L225" s="43"/>
      <c r="M225" s="234" t="s">
        <v>1</v>
      </c>
      <c r="N225" s="235" t="s">
        <v>41</v>
      </c>
      <c r="O225" s="90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236</v>
      </c>
      <c r="AT225" s="238" t="s">
        <v>161</v>
      </c>
      <c r="AU225" s="238" t="s">
        <v>85</v>
      </c>
      <c r="AY225" s="16" t="s">
        <v>158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83</v>
      </c>
      <c r="BK225" s="239">
        <f>ROUND(I225*H225,2)</f>
        <v>0</v>
      </c>
      <c r="BL225" s="16" t="s">
        <v>236</v>
      </c>
      <c r="BM225" s="238" t="s">
        <v>2696</v>
      </c>
    </row>
    <row r="226" s="2" customFormat="1">
      <c r="A226" s="37"/>
      <c r="B226" s="38"/>
      <c r="C226" s="39"/>
      <c r="D226" s="240" t="s">
        <v>167</v>
      </c>
      <c r="E226" s="39"/>
      <c r="F226" s="241" t="s">
        <v>446</v>
      </c>
      <c r="G226" s="39"/>
      <c r="H226" s="39"/>
      <c r="I226" s="242"/>
      <c r="J226" s="39"/>
      <c r="K226" s="39"/>
      <c r="L226" s="43"/>
      <c r="M226" s="243"/>
      <c r="N226" s="24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167</v>
      </c>
      <c r="AU226" s="16" t="s">
        <v>85</v>
      </c>
    </row>
    <row r="227" s="2" customFormat="1" ht="37.8" customHeight="1">
      <c r="A227" s="37"/>
      <c r="B227" s="38"/>
      <c r="C227" s="226" t="s">
        <v>465</v>
      </c>
      <c r="D227" s="226" t="s">
        <v>161</v>
      </c>
      <c r="E227" s="227" t="s">
        <v>448</v>
      </c>
      <c r="F227" s="228" t="s">
        <v>449</v>
      </c>
      <c r="G227" s="229" t="s">
        <v>362</v>
      </c>
      <c r="H227" s="230">
        <v>13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236</v>
      </c>
      <c r="AT227" s="238" t="s">
        <v>161</v>
      </c>
      <c r="AU227" s="238" t="s">
        <v>85</v>
      </c>
      <c r="AY227" s="16" t="s">
        <v>158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83</v>
      </c>
      <c r="BK227" s="239">
        <f>ROUND(I227*H227,2)</f>
        <v>0</v>
      </c>
      <c r="BL227" s="16" t="s">
        <v>236</v>
      </c>
      <c r="BM227" s="238" t="s">
        <v>2697</v>
      </c>
    </row>
    <row r="228" s="2" customFormat="1">
      <c r="A228" s="37"/>
      <c r="B228" s="38"/>
      <c r="C228" s="39"/>
      <c r="D228" s="240" t="s">
        <v>167</v>
      </c>
      <c r="E228" s="39"/>
      <c r="F228" s="241" t="s">
        <v>451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167</v>
      </c>
      <c r="AU228" s="16" t="s">
        <v>85</v>
      </c>
    </row>
    <row r="229" s="2" customFormat="1">
      <c r="A229" s="37"/>
      <c r="B229" s="38"/>
      <c r="C229" s="39"/>
      <c r="D229" s="240" t="s">
        <v>239</v>
      </c>
      <c r="E229" s="39"/>
      <c r="F229" s="256" t="s">
        <v>452</v>
      </c>
      <c r="G229" s="39"/>
      <c r="H229" s="39"/>
      <c r="I229" s="242"/>
      <c r="J229" s="39"/>
      <c r="K229" s="39"/>
      <c r="L229" s="43"/>
      <c r="M229" s="243"/>
      <c r="N229" s="24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239</v>
      </c>
      <c r="AU229" s="16" t="s">
        <v>85</v>
      </c>
    </row>
    <row r="230" s="2" customFormat="1" ht="24.15" customHeight="1">
      <c r="A230" s="37"/>
      <c r="B230" s="38"/>
      <c r="C230" s="226" t="s">
        <v>471</v>
      </c>
      <c r="D230" s="226" t="s">
        <v>161</v>
      </c>
      <c r="E230" s="227" t="s">
        <v>454</v>
      </c>
      <c r="F230" s="228" t="s">
        <v>455</v>
      </c>
      <c r="G230" s="229" t="s">
        <v>362</v>
      </c>
      <c r="H230" s="230">
        <v>1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236</v>
      </c>
      <c r="AT230" s="238" t="s">
        <v>161</v>
      </c>
      <c r="AU230" s="238" t="s">
        <v>85</v>
      </c>
      <c r="AY230" s="16" t="s">
        <v>158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83</v>
      </c>
      <c r="BK230" s="239">
        <f>ROUND(I230*H230,2)</f>
        <v>0</v>
      </c>
      <c r="BL230" s="16" t="s">
        <v>236</v>
      </c>
      <c r="BM230" s="238" t="s">
        <v>2698</v>
      </c>
    </row>
    <row r="231" s="2" customFormat="1">
      <c r="A231" s="37"/>
      <c r="B231" s="38"/>
      <c r="C231" s="39"/>
      <c r="D231" s="240" t="s">
        <v>167</v>
      </c>
      <c r="E231" s="39"/>
      <c r="F231" s="241" t="s">
        <v>457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167</v>
      </c>
      <c r="AU231" s="16" t="s">
        <v>85</v>
      </c>
    </row>
    <row r="232" s="2" customFormat="1">
      <c r="A232" s="37"/>
      <c r="B232" s="38"/>
      <c r="C232" s="39"/>
      <c r="D232" s="240" t="s">
        <v>239</v>
      </c>
      <c r="E232" s="39"/>
      <c r="F232" s="256" t="s">
        <v>458</v>
      </c>
      <c r="G232" s="39"/>
      <c r="H232" s="39"/>
      <c r="I232" s="242"/>
      <c r="J232" s="39"/>
      <c r="K232" s="39"/>
      <c r="L232" s="43"/>
      <c r="M232" s="243"/>
      <c r="N232" s="24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239</v>
      </c>
      <c r="AU232" s="16" t="s">
        <v>85</v>
      </c>
    </row>
    <row r="233" s="2" customFormat="1" ht="16.5" customHeight="1">
      <c r="A233" s="37"/>
      <c r="B233" s="38"/>
      <c r="C233" s="257" t="s">
        <v>475</v>
      </c>
      <c r="D233" s="257" t="s">
        <v>249</v>
      </c>
      <c r="E233" s="258" t="s">
        <v>460</v>
      </c>
      <c r="F233" s="259" t="s">
        <v>461</v>
      </c>
      <c r="G233" s="260" t="s">
        <v>462</v>
      </c>
      <c r="H233" s="261">
        <v>1</v>
      </c>
      <c r="I233" s="262"/>
      <c r="J233" s="263">
        <f>ROUND(I233*H233,2)</f>
        <v>0</v>
      </c>
      <c r="K233" s="264"/>
      <c r="L233" s="265"/>
      <c r="M233" s="266" t="s">
        <v>1</v>
      </c>
      <c r="N233" s="267" t="s">
        <v>41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349</v>
      </c>
      <c r="AT233" s="238" t="s">
        <v>249</v>
      </c>
      <c r="AU233" s="238" t="s">
        <v>85</v>
      </c>
      <c r="AY233" s="16" t="s">
        <v>158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83</v>
      </c>
      <c r="BK233" s="239">
        <f>ROUND(I233*H233,2)</f>
        <v>0</v>
      </c>
      <c r="BL233" s="16" t="s">
        <v>349</v>
      </c>
      <c r="BM233" s="238" t="s">
        <v>2699</v>
      </c>
    </row>
    <row r="234" s="2" customFormat="1">
      <c r="A234" s="37"/>
      <c r="B234" s="38"/>
      <c r="C234" s="39"/>
      <c r="D234" s="240" t="s">
        <v>167</v>
      </c>
      <c r="E234" s="39"/>
      <c r="F234" s="241" t="s">
        <v>464</v>
      </c>
      <c r="G234" s="39"/>
      <c r="H234" s="39"/>
      <c r="I234" s="242"/>
      <c r="J234" s="39"/>
      <c r="K234" s="39"/>
      <c r="L234" s="43"/>
      <c r="M234" s="243"/>
      <c r="N234" s="24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167</v>
      </c>
      <c r="AU234" s="16" t="s">
        <v>85</v>
      </c>
    </row>
    <row r="235" s="2" customFormat="1" ht="24.15" customHeight="1">
      <c r="A235" s="37"/>
      <c r="B235" s="38"/>
      <c r="C235" s="226" t="s">
        <v>477</v>
      </c>
      <c r="D235" s="226" t="s">
        <v>161</v>
      </c>
      <c r="E235" s="227" t="s">
        <v>466</v>
      </c>
      <c r="F235" s="228" t="s">
        <v>467</v>
      </c>
      <c r="G235" s="229" t="s">
        <v>362</v>
      </c>
      <c r="H235" s="230">
        <v>33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236</v>
      </c>
      <c r="AT235" s="238" t="s">
        <v>161</v>
      </c>
      <c r="AU235" s="238" t="s">
        <v>85</v>
      </c>
      <c r="AY235" s="16" t="s">
        <v>158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83</v>
      </c>
      <c r="BK235" s="239">
        <f>ROUND(I235*H235,2)</f>
        <v>0</v>
      </c>
      <c r="BL235" s="16" t="s">
        <v>236</v>
      </c>
      <c r="BM235" s="238" t="s">
        <v>2700</v>
      </c>
    </row>
    <row r="236" s="2" customFormat="1">
      <c r="A236" s="37"/>
      <c r="B236" s="38"/>
      <c r="C236" s="39"/>
      <c r="D236" s="240" t="s">
        <v>167</v>
      </c>
      <c r="E236" s="39"/>
      <c r="F236" s="241" t="s">
        <v>469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167</v>
      </c>
      <c r="AU236" s="16" t="s">
        <v>85</v>
      </c>
    </row>
    <row r="237" s="2" customFormat="1">
      <c r="A237" s="37"/>
      <c r="B237" s="38"/>
      <c r="C237" s="39"/>
      <c r="D237" s="240" t="s">
        <v>239</v>
      </c>
      <c r="E237" s="39"/>
      <c r="F237" s="256" t="s">
        <v>470</v>
      </c>
      <c r="G237" s="39"/>
      <c r="H237" s="39"/>
      <c r="I237" s="242"/>
      <c r="J237" s="39"/>
      <c r="K237" s="39"/>
      <c r="L237" s="43"/>
      <c r="M237" s="243"/>
      <c r="N237" s="24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239</v>
      </c>
      <c r="AU237" s="16" t="s">
        <v>85</v>
      </c>
    </row>
    <row r="238" s="2" customFormat="1" ht="16.5" customHeight="1">
      <c r="A238" s="37"/>
      <c r="B238" s="38"/>
      <c r="C238" s="257" t="s">
        <v>481</v>
      </c>
      <c r="D238" s="257" t="s">
        <v>249</v>
      </c>
      <c r="E238" s="258" t="s">
        <v>472</v>
      </c>
      <c r="F238" s="259" t="s">
        <v>473</v>
      </c>
      <c r="G238" s="260" t="s">
        <v>302</v>
      </c>
      <c r="H238" s="261">
        <v>33</v>
      </c>
      <c r="I238" s="262"/>
      <c r="J238" s="263">
        <f>ROUND(I238*H238,2)</f>
        <v>0</v>
      </c>
      <c r="K238" s="264"/>
      <c r="L238" s="265"/>
      <c r="M238" s="266" t="s">
        <v>1</v>
      </c>
      <c r="N238" s="267" t="s">
        <v>41</v>
      </c>
      <c r="O238" s="90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349</v>
      </c>
      <c r="AT238" s="238" t="s">
        <v>249</v>
      </c>
      <c r="AU238" s="238" t="s">
        <v>85</v>
      </c>
      <c r="AY238" s="16" t="s">
        <v>158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83</v>
      </c>
      <c r="BK238" s="239">
        <f>ROUND(I238*H238,2)</f>
        <v>0</v>
      </c>
      <c r="BL238" s="16" t="s">
        <v>349</v>
      </c>
      <c r="BM238" s="238" t="s">
        <v>2701</v>
      </c>
    </row>
    <row r="239" s="2" customFormat="1">
      <c r="A239" s="37"/>
      <c r="B239" s="38"/>
      <c r="C239" s="39"/>
      <c r="D239" s="240" t="s">
        <v>167</v>
      </c>
      <c r="E239" s="39"/>
      <c r="F239" s="241" t="s">
        <v>473</v>
      </c>
      <c r="G239" s="39"/>
      <c r="H239" s="39"/>
      <c r="I239" s="242"/>
      <c r="J239" s="39"/>
      <c r="K239" s="39"/>
      <c r="L239" s="43"/>
      <c r="M239" s="243"/>
      <c r="N239" s="24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167</v>
      </c>
      <c r="AU239" s="16" t="s">
        <v>85</v>
      </c>
    </row>
    <row r="240" s="2" customFormat="1" ht="24.15" customHeight="1">
      <c r="A240" s="37"/>
      <c r="B240" s="38"/>
      <c r="C240" s="226" t="s">
        <v>487</v>
      </c>
      <c r="D240" s="226" t="s">
        <v>161</v>
      </c>
      <c r="E240" s="227" t="s">
        <v>466</v>
      </c>
      <c r="F240" s="228" t="s">
        <v>467</v>
      </c>
      <c r="G240" s="229" t="s">
        <v>362</v>
      </c>
      <c r="H240" s="230">
        <v>4</v>
      </c>
      <c r="I240" s="231"/>
      <c r="J240" s="232">
        <f>ROUND(I240*H240,2)</f>
        <v>0</v>
      </c>
      <c r="K240" s="233"/>
      <c r="L240" s="43"/>
      <c r="M240" s="234" t="s">
        <v>1</v>
      </c>
      <c r="N240" s="235" t="s">
        <v>41</v>
      </c>
      <c r="O240" s="90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236</v>
      </c>
      <c r="AT240" s="238" t="s">
        <v>161</v>
      </c>
      <c r="AU240" s="238" t="s">
        <v>85</v>
      </c>
      <c r="AY240" s="16" t="s">
        <v>158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83</v>
      </c>
      <c r="BK240" s="239">
        <f>ROUND(I240*H240,2)</f>
        <v>0</v>
      </c>
      <c r="BL240" s="16" t="s">
        <v>236</v>
      </c>
      <c r="BM240" s="238" t="s">
        <v>2702</v>
      </c>
    </row>
    <row r="241" s="2" customFormat="1">
      <c r="A241" s="37"/>
      <c r="B241" s="38"/>
      <c r="C241" s="39"/>
      <c r="D241" s="240" t="s">
        <v>167</v>
      </c>
      <c r="E241" s="39"/>
      <c r="F241" s="241" t="s">
        <v>469</v>
      </c>
      <c r="G241" s="39"/>
      <c r="H241" s="39"/>
      <c r="I241" s="242"/>
      <c r="J241" s="39"/>
      <c r="K241" s="39"/>
      <c r="L241" s="43"/>
      <c r="M241" s="243"/>
      <c r="N241" s="24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167</v>
      </c>
      <c r="AU241" s="16" t="s">
        <v>85</v>
      </c>
    </row>
    <row r="242" s="2" customFormat="1" ht="16.5" customHeight="1">
      <c r="A242" s="37"/>
      <c r="B242" s="38"/>
      <c r="C242" s="257" t="s">
        <v>491</v>
      </c>
      <c r="D242" s="257" t="s">
        <v>249</v>
      </c>
      <c r="E242" s="258" t="s">
        <v>478</v>
      </c>
      <c r="F242" s="259" t="s">
        <v>479</v>
      </c>
      <c r="G242" s="260" t="s">
        <v>462</v>
      </c>
      <c r="H242" s="261">
        <v>4</v>
      </c>
      <c r="I242" s="262"/>
      <c r="J242" s="263">
        <f>ROUND(I242*H242,2)</f>
        <v>0</v>
      </c>
      <c r="K242" s="264"/>
      <c r="L242" s="265"/>
      <c r="M242" s="266" t="s">
        <v>1</v>
      </c>
      <c r="N242" s="267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349</v>
      </c>
      <c r="AT242" s="238" t="s">
        <v>249</v>
      </c>
      <c r="AU242" s="238" t="s">
        <v>85</v>
      </c>
      <c r="AY242" s="16" t="s">
        <v>158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83</v>
      </c>
      <c r="BK242" s="239">
        <f>ROUND(I242*H242,2)</f>
        <v>0</v>
      </c>
      <c r="BL242" s="16" t="s">
        <v>349</v>
      </c>
      <c r="BM242" s="238" t="s">
        <v>2703</v>
      </c>
    </row>
    <row r="243" s="2" customFormat="1">
      <c r="A243" s="37"/>
      <c r="B243" s="38"/>
      <c r="C243" s="39"/>
      <c r="D243" s="240" t="s">
        <v>167</v>
      </c>
      <c r="E243" s="39"/>
      <c r="F243" s="241" t="s">
        <v>479</v>
      </c>
      <c r="G243" s="39"/>
      <c r="H243" s="39"/>
      <c r="I243" s="242"/>
      <c r="J243" s="39"/>
      <c r="K243" s="39"/>
      <c r="L243" s="43"/>
      <c r="M243" s="243"/>
      <c r="N243" s="24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167</v>
      </c>
      <c r="AU243" s="16" t="s">
        <v>85</v>
      </c>
    </row>
    <row r="244" s="2" customFormat="1" ht="24.15" customHeight="1">
      <c r="A244" s="37"/>
      <c r="B244" s="38"/>
      <c r="C244" s="226" t="s">
        <v>496</v>
      </c>
      <c r="D244" s="226" t="s">
        <v>161</v>
      </c>
      <c r="E244" s="227" t="s">
        <v>482</v>
      </c>
      <c r="F244" s="228" t="s">
        <v>483</v>
      </c>
      <c r="G244" s="229" t="s">
        <v>362</v>
      </c>
      <c r="H244" s="230">
        <v>14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41</v>
      </c>
      <c r="O244" s="90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236</v>
      </c>
      <c r="AT244" s="238" t="s">
        <v>161</v>
      </c>
      <c r="AU244" s="238" t="s">
        <v>85</v>
      </c>
      <c r="AY244" s="16" t="s">
        <v>158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83</v>
      </c>
      <c r="BK244" s="239">
        <f>ROUND(I244*H244,2)</f>
        <v>0</v>
      </c>
      <c r="BL244" s="16" t="s">
        <v>236</v>
      </c>
      <c r="BM244" s="238" t="s">
        <v>2704</v>
      </c>
    </row>
    <row r="245" s="2" customFormat="1">
      <c r="A245" s="37"/>
      <c r="B245" s="38"/>
      <c r="C245" s="39"/>
      <c r="D245" s="240" t="s">
        <v>167</v>
      </c>
      <c r="E245" s="39"/>
      <c r="F245" s="241" t="s">
        <v>485</v>
      </c>
      <c r="G245" s="39"/>
      <c r="H245" s="39"/>
      <c r="I245" s="242"/>
      <c r="J245" s="39"/>
      <c r="K245" s="39"/>
      <c r="L245" s="43"/>
      <c r="M245" s="243"/>
      <c r="N245" s="24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167</v>
      </c>
      <c r="AU245" s="16" t="s">
        <v>85</v>
      </c>
    </row>
    <row r="246" s="2" customFormat="1">
      <c r="A246" s="37"/>
      <c r="B246" s="38"/>
      <c r="C246" s="39"/>
      <c r="D246" s="240" t="s">
        <v>239</v>
      </c>
      <c r="E246" s="39"/>
      <c r="F246" s="256" t="s">
        <v>486</v>
      </c>
      <c r="G246" s="39"/>
      <c r="H246" s="39"/>
      <c r="I246" s="242"/>
      <c r="J246" s="39"/>
      <c r="K246" s="39"/>
      <c r="L246" s="43"/>
      <c r="M246" s="243"/>
      <c r="N246" s="24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239</v>
      </c>
      <c r="AU246" s="16" t="s">
        <v>85</v>
      </c>
    </row>
    <row r="247" s="2" customFormat="1" ht="21.75" customHeight="1">
      <c r="A247" s="37"/>
      <c r="B247" s="38"/>
      <c r="C247" s="257" t="s">
        <v>501</v>
      </c>
      <c r="D247" s="257" t="s">
        <v>249</v>
      </c>
      <c r="E247" s="258" t="s">
        <v>488</v>
      </c>
      <c r="F247" s="259" t="s">
        <v>489</v>
      </c>
      <c r="G247" s="260" t="s">
        <v>302</v>
      </c>
      <c r="H247" s="261">
        <v>14</v>
      </c>
      <c r="I247" s="262"/>
      <c r="J247" s="263">
        <f>ROUND(I247*H247,2)</f>
        <v>0</v>
      </c>
      <c r="K247" s="264"/>
      <c r="L247" s="265"/>
      <c r="M247" s="266" t="s">
        <v>1</v>
      </c>
      <c r="N247" s="267" t="s">
        <v>41</v>
      </c>
      <c r="O247" s="90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8" t="s">
        <v>349</v>
      </c>
      <c r="AT247" s="238" t="s">
        <v>249</v>
      </c>
      <c r="AU247" s="238" t="s">
        <v>85</v>
      </c>
      <c r="AY247" s="16" t="s">
        <v>158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6" t="s">
        <v>83</v>
      </c>
      <c r="BK247" s="239">
        <f>ROUND(I247*H247,2)</f>
        <v>0</v>
      </c>
      <c r="BL247" s="16" t="s">
        <v>349</v>
      </c>
      <c r="BM247" s="238" t="s">
        <v>2705</v>
      </c>
    </row>
    <row r="248" s="2" customFormat="1">
      <c r="A248" s="37"/>
      <c r="B248" s="38"/>
      <c r="C248" s="39"/>
      <c r="D248" s="240" t="s">
        <v>167</v>
      </c>
      <c r="E248" s="39"/>
      <c r="F248" s="241" t="s">
        <v>489</v>
      </c>
      <c r="G248" s="39"/>
      <c r="H248" s="39"/>
      <c r="I248" s="242"/>
      <c r="J248" s="39"/>
      <c r="K248" s="39"/>
      <c r="L248" s="43"/>
      <c r="M248" s="243"/>
      <c r="N248" s="24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167</v>
      </c>
      <c r="AU248" s="16" t="s">
        <v>85</v>
      </c>
    </row>
    <row r="249" s="2" customFormat="1" ht="24.15" customHeight="1">
      <c r="A249" s="37"/>
      <c r="B249" s="38"/>
      <c r="C249" s="226" t="s">
        <v>506</v>
      </c>
      <c r="D249" s="226" t="s">
        <v>161</v>
      </c>
      <c r="E249" s="227" t="s">
        <v>492</v>
      </c>
      <c r="F249" s="228" t="s">
        <v>493</v>
      </c>
      <c r="G249" s="229" t="s">
        <v>362</v>
      </c>
      <c r="H249" s="230">
        <v>1</v>
      </c>
      <c r="I249" s="231"/>
      <c r="J249" s="232">
        <f>ROUND(I249*H249,2)</f>
        <v>0</v>
      </c>
      <c r="K249" s="233"/>
      <c r="L249" s="43"/>
      <c r="M249" s="234" t="s">
        <v>1</v>
      </c>
      <c r="N249" s="235" t="s">
        <v>41</v>
      </c>
      <c r="O249" s="90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236</v>
      </c>
      <c r="AT249" s="238" t="s">
        <v>161</v>
      </c>
      <c r="AU249" s="238" t="s">
        <v>85</v>
      </c>
      <c r="AY249" s="16" t="s">
        <v>158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83</v>
      </c>
      <c r="BK249" s="239">
        <f>ROUND(I249*H249,2)</f>
        <v>0</v>
      </c>
      <c r="BL249" s="16" t="s">
        <v>236</v>
      </c>
      <c r="BM249" s="238" t="s">
        <v>2706</v>
      </c>
    </row>
    <row r="250" s="2" customFormat="1">
      <c r="A250" s="37"/>
      <c r="B250" s="38"/>
      <c r="C250" s="39"/>
      <c r="D250" s="240" t="s">
        <v>167</v>
      </c>
      <c r="E250" s="39"/>
      <c r="F250" s="241" t="s">
        <v>495</v>
      </c>
      <c r="G250" s="39"/>
      <c r="H250" s="39"/>
      <c r="I250" s="242"/>
      <c r="J250" s="39"/>
      <c r="K250" s="39"/>
      <c r="L250" s="43"/>
      <c r="M250" s="243"/>
      <c r="N250" s="24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167</v>
      </c>
      <c r="AU250" s="16" t="s">
        <v>85</v>
      </c>
    </row>
    <row r="251" s="2" customFormat="1" ht="24.15" customHeight="1">
      <c r="A251" s="37"/>
      <c r="B251" s="38"/>
      <c r="C251" s="257" t="s">
        <v>510</v>
      </c>
      <c r="D251" s="257" t="s">
        <v>249</v>
      </c>
      <c r="E251" s="258" t="s">
        <v>497</v>
      </c>
      <c r="F251" s="259" t="s">
        <v>498</v>
      </c>
      <c r="G251" s="260" t="s">
        <v>362</v>
      </c>
      <c r="H251" s="261">
        <v>1</v>
      </c>
      <c r="I251" s="262"/>
      <c r="J251" s="263">
        <f>ROUND(I251*H251,2)</f>
        <v>0</v>
      </c>
      <c r="K251" s="264"/>
      <c r="L251" s="265"/>
      <c r="M251" s="266" t="s">
        <v>1</v>
      </c>
      <c r="N251" s="267" t="s">
        <v>41</v>
      </c>
      <c r="O251" s="90"/>
      <c r="P251" s="236">
        <f>O251*H251</f>
        <v>0</v>
      </c>
      <c r="Q251" s="236">
        <v>9.0000000000000006E-05</v>
      </c>
      <c r="R251" s="236">
        <f>Q251*H251</f>
        <v>9.0000000000000006E-05</v>
      </c>
      <c r="S251" s="236">
        <v>0</v>
      </c>
      <c r="T251" s="23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349</v>
      </c>
      <c r="AT251" s="238" t="s">
        <v>249</v>
      </c>
      <c r="AU251" s="238" t="s">
        <v>85</v>
      </c>
      <c r="AY251" s="16" t="s">
        <v>158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83</v>
      </c>
      <c r="BK251" s="239">
        <f>ROUND(I251*H251,2)</f>
        <v>0</v>
      </c>
      <c r="BL251" s="16" t="s">
        <v>349</v>
      </c>
      <c r="BM251" s="238" t="s">
        <v>2707</v>
      </c>
    </row>
    <row r="252" s="2" customFormat="1">
      <c r="A252" s="37"/>
      <c r="B252" s="38"/>
      <c r="C252" s="39"/>
      <c r="D252" s="240" t="s">
        <v>167</v>
      </c>
      <c r="E252" s="39"/>
      <c r="F252" s="241" t="s">
        <v>498</v>
      </c>
      <c r="G252" s="39"/>
      <c r="H252" s="39"/>
      <c r="I252" s="242"/>
      <c r="J252" s="39"/>
      <c r="K252" s="39"/>
      <c r="L252" s="43"/>
      <c r="M252" s="243"/>
      <c r="N252" s="24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167</v>
      </c>
      <c r="AU252" s="16" t="s">
        <v>85</v>
      </c>
    </row>
    <row r="253" s="2" customFormat="1">
      <c r="A253" s="37"/>
      <c r="B253" s="38"/>
      <c r="C253" s="39"/>
      <c r="D253" s="240" t="s">
        <v>239</v>
      </c>
      <c r="E253" s="39"/>
      <c r="F253" s="256" t="s">
        <v>500</v>
      </c>
      <c r="G253" s="39"/>
      <c r="H253" s="39"/>
      <c r="I253" s="242"/>
      <c r="J253" s="39"/>
      <c r="K253" s="39"/>
      <c r="L253" s="43"/>
      <c r="M253" s="243"/>
      <c r="N253" s="24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239</v>
      </c>
      <c r="AU253" s="16" t="s">
        <v>85</v>
      </c>
    </row>
    <row r="254" s="2" customFormat="1" ht="24.15" customHeight="1">
      <c r="A254" s="37"/>
      <c r="B254" s="38"/>
      <c r="C254" s="226" t="s">
        <v>514</v>
      </c>
      <c r="D254" s="226" t="s">
        <v>161</v>
      </c>
      <c r="E254" s="227" t="s">
        <v>502</v>
      </c>
      <c r="F254" s="228" t="s">
        <v>503</v>
      </c>
      <c r="G254" s="229" t="s">
        <v>362</v>
      </c>
      <c r="H254" s="230">
        <v>3</v>
      </c>
      <c r="I254" s="231"/>
      <c r="J254" s="232">
        <f>ROUND(I254*H254,2)</f>
        <v>0</v>
      </c>
      <c r="K254" s="233"/>
      <c r="L254" s="43"/>
      <c r="M254" s="234" t="s">
        <v>1</v>
      </c>
      <c r="N254" s="235" t="s">
        <v>41</v>
      </c>
      <c r="O254" s="90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236</v>
      </c>
      <c r="AT254" s="238" t="s">
        <v>161</v>
      </c>
      <c r="AU254" s="238" t="s">
        <v>85</v>
      </c>
      <c r="AY254" s="16" t="s">
        <v>158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83</v>
      </c>
      <c r="BK254" s="239">
        <f>ROUND(I254*H254,2)</f>
        <v>0</v>
      </c>
      <c r="BL254" s="16" t="s">
        <v>236</v>
      </c>
      <c r="BM254" s="238" t="s">
        <v>2708</v>
      </c>
    </row>
    <row r="255" s="2" customFormat="1">
      <c r="A255" s="37"/>
      <c r="B255" s="38"/>
      <c r="C255" s="39"/>
      <c r="D255" s="240" t="s">
        <v>167</v>
      </c>
      <c r="E255" s="39"/>
      <c r="F255" s="241" t="s">
        <v>505</v>
      </c>
      <c r="G255" s="39"/>
      <c r="H255" s="39"/>
      <c r="I255" s="242"/>
      <c r="J255" s="39"/>
      <c r="K255" s="39"/>
      <c r="L255" s="43"/>
      <c r="M255" s="243"/>
      <c r="N255" s="24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167</v>
      </c>
      <c r="AU255" s="16" t="s">
        <v>85</v>
      </c>
    </row>
    <row r="256" s="2" customFormat="1" ht="24.15" customHeight="1">
      <c r="A256" s="37"/>
      <c r="B256" s="38"/>
      <c r="C256" s="257" t="s">
        <v>519</v>
      </c>
      <c r="D256" s="257" t="s">
        <v>249</v>
      </c>
      <c r="E256" s="258" t="s">
        <v>507</v>
      </c>
      <c r="F256" s="259" t="s">
        <v>508</v>
      </c>
      <c r="G256" s="260" t="s">
        <v>302</v>
      </c>
      <c r="H256" s="261">
        <v>1</v>
      </c>
      <c r="I256" s="262"/>
      <c r="J256" s="263">
        <f>ROUND(I256*H256,2)</f>
        <v>0</v>
      </c>
      <c r="K256" s="264"/>
      <c r="L256" s="265"/>
      <c r="M256" s="266" t="s">
        <v>1</v>
      </c>
      <c r="N256" s="267" t="s">
        <v>41</v>
      </c>
      <c r="O256" s="90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349</v>
      </c>
      <c r="AT256" s="238" t="s">
        <v>249</v>
      </c>
      <c r="AU256" s="238" t="s">
        <v>85</v>
      </c>
      <c r="AY256" s="16" t="s">
        <v>158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83</v>
      </c>
      <c r="BK256" s="239">
        <f>ROUND(I256*H256,2)</f>
        <v>0</v>
      </c>
      <c r="BL256" s="16" t="s">
        <v>349</v>
      </c>
      <c r="BM256" s="238" t="s">
        <v>2709</v>
      </c>
    </row>
    <row r="257" s="2" customFormat="1">
      <c r="A257" s="37"/>
      <c r="B257" s="38"/>
      <c r="C257" s="39"/>
      <c r="D257" s="240" t="s">
        <v>167</v>
      </c>
      <c r="E257" s="39"/>
      <c r="F257" s="241" t="s">
        <v>508</v>
      </c>
      <c r="G257" s="39"/>
      <c r="H257" s="39"/>
      <c r="I257" s="242"/>
      <c r="J257" s="39"/>
      <c r="K257" s="39"/>
      <c r="L257" s="43"/>
      <c r="M257" s="243"/>
      <c r="N257" s="24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167</v>
      </c>
      <c r="AU257" s="16" t="s">
        <v>85</v>
      </c>
    </row>
    <row r="258" s="2" customFormat="1" ht="24.15" customHeight="1">
      <c r="A258" s="37"/>
      <c r="B258" s="38"/>
      <c r="C258" s="257" t="s">
        <v>524</v>
      </c>
      <c r="D258" s="257" t="s">
        <v>249</v>
      </c>
      <c r="E258" s="258" t="s">
        <v>511</v>
      </c>
      <c r="F258" s="259" t="s">
        <v>512</v>
      </c>
      <c r="G258" s="260" t="s">
        <v>302</v>
      </c>
      <c r="H258" s="261">
        <v>1</v>
      </c>
      <c r="I258" s="262"/>
      <c r="J258" s="263">
        <f>ROUND(I258*H258,2)</f>
        <v>0</v>
      </c>
      <c r="K258" s="264"/>
      <c r="L258" s="265"/>
      <c r="M258" s="266" t="s">
        <v>1</v>
      </c>
      <c r="N258" s="267" t="s">
        <v>41</v>
      </c>
      <c r="O258" s="90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349</v>
      </c>
      <c r="AT258" s="238" t="s">
        <v>249</v>
      </c>
      <c r="AU258" s="238" t="s">
        <v>85</v>
      </c>
      <c r="AY258" s="16" t="s">
        <v>158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83</v>
      </c>
      <c r="BK258" s="239">
        <f>ROUND(I258*H258,2)</f>
        <v>0</v>
      </c>
      <c r="BL258" s="16" t="s">
        <v>349</v>
      </c>
      <c r="BM258" s="238" t="s">
        <v>2710</v>
      </c>
    </row>
    <row r="259" s="2" customFormat="1">
      <c r="A259" s="37"/>
      <c r="B259" s="38"/>
      <c r="C259" s="39"/>
      <c r="D259" s="240" t="s">
        <v>167</v>
      </c>
      <c r="E259" s="39"/>
      <c r="F259" s="241" t="s">
        <v>512</v>
      </c>
      <c r="G259" s="39"/>
      <c r="H259" s="39"/>
      <c r="I259" s="242"/>
      <c r="J259" s="39"/>
      <c r="K259" s="39"/>
      <c r="L259" s="43"/>
      <c r="M259" s="243"/>
      <c r="N259" s="24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167</v>
      </c>
      <c r="AU259" s="16" t="s">
        <v>85</v>
      </c>
    </row>
    <row r="260" s="2" customFormat="1" ht="24.15" customHeight="1">
      <c r="A260" s="37"/>
      <c r="B260" s="38"/>
      <c r="C260" s="257" t="s">
        <v>529</v>
      </c>
      <c r="D260" s="257" t="s">
        <v>249</v>
      </c>
      <c r="E260" s="258" t="s">
        <v>515</v>
      </c>
      <c r="F260" s="259" t="s">
        <v>516</v>
      </c>
      <c r="G260" s="260" t="s">
        <v>302</v>
      </c>
      <c r="H260" s="261">
        <v>1</v>
      </c>
      <c r="I260" s="262"/>
      <c r="J260" s="263">
        <f>ROUND(I260*H260,2)</f>
        <v>0</v>
      </c>
      <c r="K260" s="264"/>
      <c r="L260" s="265"/>
      <c r="M260" s="266" t="s">
        <v>1</v>
      </c>
      <c r="N260" s="267" t="s">
        <v>41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349</v>
      </c>
      <c r="AT260" s="238" t="s">
        <v>249</v>
      </c>
      <c r="AU260" s="238" t="s">
        <v>85</v>
      </c>
      <c r="AY260" s="16" t="s">
        <v>158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83</v>
      </c>
      <c r="BK260" s="239">
        <f>ROUND(I260*H260,2)</f>
        <v>0</v>
      </c>
      <c r="BL260" s="16" t="s">
        <v>349</v>
      </c>
      <c r="BM260" s="238" t="s">
        <v>2711</v>
      </c>
    </row>
    <row r="261" s="2" customFormat="1">
      <c r="A261" s="37"/>
      <c r="B261" s="38"/>
      <c r="C261" s="39"/>
      <c r="D261" s="240" t="s">
        <v>167</v>
      </c>
      <c r="E261" s="39"/>
      <c r="F261" s="241" t="s">
        <v>516</v>
      </c>
      <c r="G261" s="39"/>
      <c r="H261" s="39"/>
      <c r="I261" s="242"/>
      <c r="J261" s="39"/>
      <c r="K261" s="39"/>
      <c r="L261" s="43"/>
      <c r="M261" s="243"/>
      <c r="N261" s="24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167</v>
      </c>
      <c r="AU261" s="16" t="s">
        <v>85</v>
      </c>
    </row>
    <row r="262" s="2" customFormat="1">
      <c r="A262" s="37"/>
      <c r="B262" s="38"/>
      <c r="C262" s="39"/>
      <c r="D262" s="240" t="s">
        <v>239</v>
      </c>
      <c r="E262" s="39"/>
      <c r="F262" s="256" t="s">
        <v>518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239</v>
      </c>
      <c r="AU262" s="16" t="s">
        <v>85</v>
      </c>
    </row>
    <row r="263" s="2" customFormat="1" ht="33" customHeight="1">
      <c r="A263" s="37"/>
      <c r="B263" s="38"/>
      <c r="C263" s="226" t="s">
        <v>534</v>
      </c>
      <c r="D263" s="226" t="s">
        <v>161</v>
      </c>
      <c r="E263" s="227" t="s">
        <v>535</v>
      </c>
      <c r="F263" s="228" t="s">
        <v>536</v>
      </c>
      <c r="G263" s="229" t="s">
        <v>362</v>
      </c>
      <c r="H263" s="230">
        <v>1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41</v>
      </c>
      <c r="O263" s="90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236</v>
      </c>
      <c r="AT263" s="238" t="s">
        <v>161</v>
      </c>
      <c r="AU263" s="238" t="s">
        <v>85</v>
      </c>
      <c r="AY263" s="16" t="s">
        <v>158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83</v>
      </c>
      <c r="BK263" s="239">
        <f>ROUND(I263*H263,2)</f>
        <v>0</v>
      </c>
      <c r="BL263" s="16" t="s">
        <v>236</v>
      </c>
      <c r="BM263" s="238" t="s">
        <v>2712</v>
      </c>
    </row>
    <row r="264" s="2" customFormat="1">
      <c r="A264" s="37"/>
      <c r="B264" s="38"/>
      <c r="C264" s="39"/>
      <c r="D264" s="240" t="s">
        <v>167</v>
      </c>
      <c r="E264" s="39"/>
      <c r="F264" s="241" t="s">
        <v>538</v>
      </c>
      <c r="G264" s="39"/>
      <c r="H264" s="39"/>
      <c r="I264" s="242"/>
      <c r="J264" s="39"/>
      <c r="K264" s="39"/>
      <c r="L264" s="43"/>
      <c r="M264" s="243"/>
      <c r="N264" s="24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167</v>
      </c>
      <c r="AU264" s="16" t="s">
        <v>85</v>
      </c>
    </row>
    <row r="265" s="2" customFormat="1">
      <c r="A265" s="37"/>
      <c r="B265" s="38"/>
      <c r="C265" s="39"/>
      <c r="D265" s="240" t="s">
        <v>239</v>
      </c>
      <c r="E265" s="39"/>
      <c r="F265" s="256" t="s">
        <v>539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239</v>
      </c>
      <c r="AU265" s="16" t="s">
        <v>85</v>
      </c>
    </row>
    <row r="266" s="2" customFormat="1" ht="16.5" customHeight="1">
      <c r="A266" s="37"/>
      <c r="B266" s="38"/>
      <c r="C266" s="257" t="s">
        <v>540</v>
      </c>
      <c r="D266" s="257" t="s">
        <v>249</v>
      </c>
      <c r="E266" s="258" t="s">
        <v>541</v>
      </c>
      <c r="F266" s="259" t="s">
        <v>542</v>
      </c>
      <c r="G266" s="260" t="s">
        <v>302</v>
      </c>
      <c r="H266" s="261">
        <v>1</v>
      </c>
      <c r="I266" s="262"/>
      <c r="J266" s="263">
        <f>ROUND(I266*H266,2)</f>
        <v>0</v>
      </c>
      <c r="K266" s="264"/>
      <c r="L266" s="265"/>
      <c r="M266" s="266" t="s">
        <v>1</v>
      </c>
      <c r="N266" s="267" t="s">
        <v>41</v>
      </c>
      <c r="O266" s="90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349</v>
      </c>
      <c r="AT266" s="238" t="s">
        <v>249</v>
      </c>
      <c r="AU266" s="238" t="s">
        <v>85</v>
      </c>
      <c r="AY266" s="16" t="s">
        <v>158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83</v>
      </c>
      <c r="BK266" s="239">
        <f>ROUND(I266*H266,2)</f>
        <v>0</v>
      </c>
      <c r="BL266" s="16" t="s">
        <v>349</v>
      </c>
      <c r="BM266" s="238" t="s">
        <v>2713</v>
      </c>
    </row>
    <row r="267" s="2" customFormat="1">
      <c r="A267" s="37"/>
      <c r="B267" s="38"/>
      <c r="C267" s="39"/>
      <c r="D267" s="240" t="s">
        <v>167</v>
      </c>
      <c r="E267" s="39"/>
      <c r="F267" s="241" t="s">
        <v>542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167</v>
      </c>
      <c r="AU267" s="16" t="s">
        <v>85</v>
      </c>
    </row>
    <row r="268" s="2" customFormat="1" ht="24.15" customHeight="1">
      <c r="A268" s="37"/>
      <c r="B268" s="38"/>
      <c r="C268" s="226" t="s">
        <v>544</v>
      </c>
      <c r="D268" s="226" t="s">
        <v>161</v>
      </c>
      <c r="E268" s="227" t="s">
        <v>545</v>
      </c>
      <c r="F268" s="228" t="s">
        <v>546</v>
      </c>
      <c r="G268" s="229" t="s">
        <v>362</v>
      </c>
      <c r="H268" s="230">
        <v>2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165</v>
      </c>
      <c r="AT268" s="238" t="s">
        <v>161</v>
      </c>
      <c r="AU268" s="238" t="s">
        <v>85</v>
      </c>
      <c r="AY268" s="16" t="s">
        <v>158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83</v>
      </c>
      <c r="BK268" s="239">
        <f>ROUND(I268*H268,2)</f>
        <v>0</v>
      </c>
      <c r="BL268" s="16" t="s">
        <v>165</v>
      </c>
      <c r="BM268" s="238" t="s">
        <v>2714</v>
      </c>
    </row>
    <row r="269" s="2" customFormat="1">
      <c r="A269" s="37"/>
      <c r="B269" s="38"/>
      <c r="C269" s="39"/>
      <c r="D269" s="240" t="s">
        <v>167</v>
      </c>
      <c r="E269" s="39"/>
      <c r="F269" s="241" t="s">
        <v>548</v>
      </c>
      <c r="G269" s="39"/>
      <c r="H269" s="39"/>
      <c r="I269" s="242"/>
      <c r="J269" s="39"/>
      <c r="K269" s="39"/>
      <c r="L269" s="43"/>
      <c r="M269" s="243"/>
      <c r="N269" s="24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167</v>
      </c>
      <c r="AU269" s="16" t="s">
        <v>85</v>
      </c>
    </row>
    <row r="270" s="2" customFormat="1" ht="16.5" customHeight="1">
      <c r="A270" s="37"/>
      <c r="B270" s="38"/>
      <c r="C270" s="257" t="s">
        <v>549</v>
      </c>
      <c r="D270" s="257" t="s">
        <v>249</v>
      </c>
      <c r="E270" s="258" t="s">
        <v>550</v>
      </c>
      <c r="F270" s="259" t="s">
        <v>551</v>
      </c>
      <c r="G270" s="260" t="s">
        <v>462</v>
      </c>
      <c r="H270" s="261">
        <v>2</v>
      </c>
      <c r="I270" s="262"/>
      <c r="J270" s="263">
        <f>ROUND(I270*H270,2)</f>
        <v>0</v>
      </c>
      <c r="K270" s="264"/>
      <c r="L270" s="265"/>
      <c r="M270" s="266" t="s">
        <v>1</v>
      </c>
      <c r="N270" s="267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349</v>
      </c>
      <c r="AT270" s="238" t="s">
        <v>249</v>
      </c>
      <c r="AU270" s="238" t="s">
        <v>85</v>
      </c>
      <c r="AY270" s="16" t="s">
        <v>158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83</v>
      </c>
      <c r="BK270" s="239">
        <f>ROUND(I270*H270,2)</f>
        <v>0</v>
      </c>
      <c r="BL270" s="16" t="s">
        <v>349</v>
      </c>
      <c r="BM270" s="238" t="s">
        <v>2715</v>
      </c>
    </row>
    <row r="271" s="2" customFormat="1">
      <c r="A271" s="37"/>
      <c r="B271" s="38"/>
      <c r="C271" s="39"/>
      <c r="D271" s="240" t="s">
        <v>167</v>
      </c>
      <c r="E271" s="39"/>
      <c r="F271" s="241" t="s">
        <v>551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167</v>
      </c>
      <c r="AU271" s="16" t="s">
        <v>85</v>
      </c>
    </row>
    <row r="272" s="2" customFormat="1" ht="33" customHeight="1">
      <c r="A272" s="37"/>
      <c r="B272" s="38"/>
      <c r="C272" s="226" t="s">
        <v>553</v>
      </c>
      <c r="D272" s="226" t="s">
        <v>161</v>
      </c>
      <c r="E272" s="227" t="s">
        <v>2716</v>
      </c>
      <c r="F272" s="228" t="s">
        <v>2717</v>
      </c>
      <c r="G272" s="229" t="s">
        <v>362</v>
      </c>
      <c r="H272" s="230">
        <v>2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236</v>
      </c>
      <c r="AT272" s="238" t="s">
        <v>161</v>
      </c>
      <c r="AU272" s="238" t="s">
        <v>85</v>
      </c>
      <c r="AY272" s="16" t="s">
        <v>158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83</v>
      </c>
      <c r="BK272" s="239">
        <f>ROUND(I272*H272,2)</f>
        <v>0</v>
      </c>
      <c r="BL272" s="16" t="s">
        <v>236</v>
      </c>
      <c r="BM272" s="238" t="s">
        <v>2718</v>
      </c>
    </row>
    <row r="273" s="2" customFormat="1">
      <c r="A273" s="37"/>
      <c r="B273" s="38"/>
      <c r="C273" s="39"/>
      <c r="D273" s="240" t="s">
        <v>167</v>
      </c>
      <c r="E273" s="39"/>
      <c r="F273" s="241" t="s">
        <v>2719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167</v>
      </c>
      <c r="AU273" s="16" t="s">
        <v>85</v>
      </c>
    </row>
    <row r="274" s="2" customFormat="1" ht="24.15" customHeight="1">
      <c r="A274" s="37"/>
      <c r="B274" s="38"/>
      <c r="C274" s="257" t="s">
        <v>558</v>
      </c>
      <c r="D274" s="257" t="s">
        <v>249</v>
      </c>
      <c r="E274" s="258" t="s">
        <v>2720</v>
      </c>
      <c r="F274" s="259" t="s">
        <v>2721</v>
      </c>
      <c r="G274" s="260" t="s">
        <v>362</v>
      </c>
      <c r="H274" s="261">
        <v>2</v>
      </c>
      <c r="I274" s="262"/>
      <c r="J274" s="263">
        <f>ROUND(I274*H274,2)</f>
        <v>0</v>
      </c>
      <c r="K274" s="264"/>
      <c r="L274" s="265"/>
      <c r="M274" s="266" t="s">
        <v>1</v>
      </c>
      <c r="N274" s="267" t="s">
        <v>41</v>
      </c>
      <c r="O274" s="90"/>
      <c r="P274" s="236">
        <f>O274*H274</f>
        <v>0</v>
      </c>
      <c r="Q274" s="236">
        <v>6.9999999999999994E-05</v>
      </c>
      <c r="R274" s="236">
        <f>Q274*H274</f>
        <v>0.00013999999999999999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252</v>
      </c>
      <c r="AT274" s="238" t="s">
        <v>249</v>
      </c>
      <c r="AU274" s="238" t="s">
        <v>85</v>
      </c>
      <c r="AY274" s="16" t="s">
        <v>158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83</v>
      </c>
      <c r="BK274" s="239">
        <f>ROUND(I274*H274,2)</f>
        <v>0</v>
      </c>
      <c r="BL274" s="16" t="s">
        <v>236</v>
      </c>
      <c r="BM274" s="238" t="s">
        <v>2722</v>
      </c>
    </row>
    <row r="275" s="2" customFormat="1">
      <c r="A275" s="37"/>
      <c r="B275" s="38"/>
      <c r="C275" s="39"/>
      <c r="D275" s="240" t="s">
        <v>167</v>
      </c>
      <c r="E275" s="39"/>
      <c r="F275" s="241" t="s">
        <v>2721</v>
      </c>
      <c r="G275" s="39"/>
      <c r="H275" s="39"/>
      <c r="I275" s="242"/>
      <c r="J275" s="39"/>
      <c r="K275" s="39"/>
      <c r="L275" s="43"/>
      <c r="M275" s="243"/>
      <c r="N275" s="24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167</v>
      </c>
      <c r="AU275" s="16" t="s">
        <v>85</v>
      </c>
    </row>
    <row r="276" s="2" customFormat="1" ht="24.15" customHeight="1">
      <c r="A276" s="37"/>
      <c r="B276" s="38"/>
      <c r="C276" s="226" t="s">
        <v>562</v>
      </c>
      <c r="D276" s="226" t="s">
        <v>161</v>
      </c>
      <c r="E276" s="227" t="s">
        <v>554</v>
      </c>
      <c r="F276" s="228" t="s">
        <v>555</v>
      </c>
      <c r="G276" s="229" t="s">
        <v>362</v>
      </c>
      <c r="H276" s="230">
        <v>2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236</v>
      </c>
      <c r="AT276" s="238" t="s">
        <v>161</v>
      </c>
      <c r="AU276" s="238" t="s">
        <v>85</v>
      </c>
      <c r="AY276" s="16" t="s">
        <v>158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83</v>
      </c>
      <c r="BK276" s="239">
        <f>ROUND(I276*H276,2)</f>
        <v>0</v>
      </c>
      <c r="BL276" s="16" t="s">
        <v>236</v>
      </c>
      <c r="BM276" s="238" t="s">
        <v>2723</v>
      </c>
    </row>
    <row r="277" s="2" customFormat="1">
      <c r="A277" s="37"/>
      <c r="B277" s="38"/>
      <c r="C277" s="39"/>
      <c r="D277" s="240" t="s">
        <v>167</v>
      </c>
      <c r="E277" s="39"/>
      <c r="F277" s="241" t="s">
        <v>557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167</v>
      </c>
      <c r="AU277" s="16" t="s">
        <v>85</v>
      </c>
    </row>
    <row r="278" s="2" customFormat="1" ht="24.15" customHeight="1">
      <c r="A278" s="37"/>
      <c r="B278" s="38"/>
      <c r="C278" s="257" t="s">
        <v>567</v>
      </c>
      <c r="D278" s="257" t="s">
        <v>249</v>
      </c>
      <c r="E278" s="258" t="s">
        <v>559</v>
      </c>
      <c r="F278" s="259" t="s">
        <v>560</v>
      </c>
      <c r="G278" s="260" t="s">
        <v>362</v>
      </c>
      <c r="H278" s="261">
        <v>2</v>
      </c>
      <c r="I278" s="262"/>
      <c r="J278" s="263">
        <f>ROUND(I278*H278,2)</f>
        <v>0</v>
      </c>
      <c r="K278" s="264"/>
      <c r="L278" s="265"/>
      <c r="M278" s="266" t="s">
        <v>1</v>
      </c>
      <c r="N278" s="267" t="s">
        <v>41</v>
      </c>
      <c r="O278" s="90"/>
      <c r="P278" s="236">
        <f>O278*H278</f>
        <v>0</v>
      </c>
      <c r="Q278" s="236">
        <v>0.00010000000000000001</v>
      </c>
      <c r="R278" s="236">
        <f>Q278*H278</f>
        <v>0.00020000000000000001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349</v>
      </c>
      <c r="AT278" s="238" t="s">
        <v>249</v>
      </c>
      <c r="AU278" s="238" t="s">
        <v>85</v>
      </c>
      <c r="AY278" s="16" t="s">
        <v>158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83</v>
      </c>
      <c r="BK278" s="239">
        <f>ROUND(I278*H278,2)</f>
        <v>0</v>
      </c>
      <c r="BL278" s="16" t="s">
        <v>349</v>
      </c>
      <c r="BM278" s="238" t="s">
        <v>2724</v>
      </c>
    </row>
    <row r="279" s="2" customFormat="1">
      <c r="A279" s="37"/>
      <c r="B279" s="38"/>
      <c r="C279" s="39"/>
      <c r="D279" s="240" t="s">
        <v>167</v>
      </c>
      <c r="E279" s="39"/>
      <c r="F279" s="241" t="s">
        <v>560</v>
      </c>
      <c r="G279" s="39"/>
      <c r="H279" s="39"/>
      <c r="I279" s="242"/>
      <c r="J279" s="39"/>
      <c r="K279" s="39"/>
      <c r="L279" s="43"/>
      <c r="M279" s="243"/>
      <c r="N279" s="24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167</v>
      </c>
      <c r="AU279" s="16" t="s">
        <v>85</v>
      </c>
    </row>
    <row r="280" s="2" customFormat="1" ht="24.15" customHeight="1">
      <c r="A280" s="37"/>
      <c r="B280" s="38"/>
      <c r="C280" s="226" t="s">
        <v>571</v>
      </c>
      <c r="D280" s="226" t="s">
        <v>161</v>
      </c>
      <c r="E280" s="227" t="s">
        <v>563</v>
      </c>
      <c r="F280" s="228" t="s">
        <v>564</v>
      </c>
      <c r="G280" s="229" t="s">
        <v>362</v>
      </c>
      <c r="H280" s="230">
        <v>9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236</v>
      </c>
      <c r="AT280" s="238" t="s">
        <v>161</v>
      </c>
      <c r="AU280" s="238" t="s">
        <v>85</v>
      </c>
      <c r="AY280" s="16" t="s">
        <v>158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83</v>
      </c>
      <c r="BK280" s="239">
        <f>ROUND(I280*H280,2)</f>
        <v>0</v>
      </c>
      <c r="BL280" s="16" t="s">
        <v>236</v>
      </c>
      <c r="BM280" s="238" t="s">
        <v>2725</v>
      </c>
    </row>
    <row r="281" s="2" customFormat="1">
      <c r="A281" s="37"/>
      <c r="B281" s="38"/>
      <c r="C281" s="39"/>
      <c r="D281" s="240" t="s">
        <v>167</v>
      </c>
      <c r="E281" s="39"/>
      <c r="F281" s="241" t="s">
        <v>566</v>
      </c>
      <c r="G281" s="39"/>
      <c r="H281" s="39"/>
      <c r="I281" s="242"/>
      <c r="J281" s="39"/>
      <c r="K281" s="39"/>
      <c r="L281" s="43"/>
      <c r="M281" s="243"/>
      <c r="N281" s="24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167</v>
      </c>
      <c r="AU281" s="16" t="s">
        <v>85</v>
      </c>
    </row>
    <row r="282" s="2" customFormat="1" ht="24.15" customHeight="1">
      <c r="A282" s="37"/>
      <c r="B282" s="38"/>
      <c r="C282" s="257" t="s">
        <v>575</v>
      </c>
      <c r="D282" s="257" t="s">
        <v>249</v>
      </c>
      <c r="E282" s="258" t="s">
        <v>568</v>
      </c>
      <c r="F282" s="259" t="s">
        <v>569</v>
      </c>
      <c r="G282" s="260" t="s">
        <v>362</v>
      </c>
      <c r="H282" s="261">
        <v>3</v>
      </c>
      <c r="I282" s="262"/>
      <c r="J282" s="263">
        <f>ROUND(I282*H282,2)</f>
        <v>0</v>
      </c>
      <c r="K282" s="264"/>
      <c r="L282" s="265"/>
      <c r="M282" s="266" t="s">
        <v>1</v>
      </c>
      <c r="N282" s="267" t="s">
        <v>41</v>
      </c>
      <c r="O282" s="90"/>
      <c r="P282" s="236">
        <f>O282*H282</f>
        <v>0</v>
      </c>
      <c r="Q282" s="236">
        <v>0.00016000000000000001</v>
      </c>
      <c r="R282" s="236">
        <f>Q282*H282</f>
        <v>0.00048000000000000007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349</v>
      </c>
      <c r="AT282" s="238" t="s">
        <v>249</v>
      </c>
      <c r="AU282" s="238" t="s">
        <v>85</v>
      </c>
      <c r="AY282" s="16" t="s">
        <v>158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83</v>
      </c>
      <c r="BK282" s="239">
        <f>ROUND(I282*H282,2)</f>
        <v>0</v>
      </c>
      <c r="BL282" s="16" t="s">
        <v>349</v>
      </c>
      <c r="BM282" s="238" t="s">
        <v>2726</v>
      </c>
    </row>
    <row r="283" s="2" customFormat="1">
      <c r="A283" s="37"/>
      <c r="B283" s="38"/>
      <c r="C283" s="39"/>
      <c r="D283" s="240" t="s">
        <v>167</v>
      </c>
      <c r="E283" s="39"/>
      <c r="F283" s="241" t="s">
        <v>569</v>
      </c>
      <c r="G283" s="39"/>
      <c r="H283" s="39"/>
      <c r="I283" s="242"/>
      <c r="J283" s="39"/>
      <c r="K283" s="39"/>
      <c r="L283" s="43"/>
      <c r="M283" s="243"/>
      <c r="N283" s="24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167</v>
      </c>
      <c r="AU283" s="16" t="s">
        <v>85</v>
      </c>
    </row>
    <row r="284" s="2" customFormat="1" ht="24.15" customHeight="1">
      <c r="A284" s="37"/>
      <c r="B284" s="38"/>
      <c r="C284" s="257" t="s">
        <v>580</v>
      </c>
      <c r="D284" s="257" t="s">
        <v>249</v>
      </c>
      <c r="E284" s="258" t="s">
        <v>572</v>
      </c>
      <c r="F284" s="259" t="s">
        <v>573</v>
      </c>
      <c r="G284" s="260" t="s">
        <v>362</v>
      </c>
      <c r="H284" s="261">
        <v>1</v>
      </c>
      <c r="I284" s="262"/>
      <c r="J284" s="263">
        <f>ROUND(I284*H284,2)</f>
        <v>0</v>
      </c>
      <c r="K284" s="264"/>
      <c r="L284" s="265"/>
      <c r="M284" s="266" t="s">
        <v>1</v>
      </c>
      <c r="N284" s="267" t="s">
        <v>41</v>
      </c>
      <c r="O284" s="90"/>
      <c r="P284" s="236">
        <f>O284*H284</f>
        <v>0</v>
      </c>
      <c r="Q284" s="236">
        <v>0.00040000000000000002</v>
      </c>
      <c r="R284" s="236">
        <f>Q284*H284</f>
        <v>0.00040000000000000002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349</v>
      </c>
      <c r="AT284" s="238" t="s">
        <v>249</v>
      </c>
      <c r="AU284" s="238" t="s">
        <v>85</v>
      </c>
      <c r="AY284" s="16" t="s">
        <v>158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83</v>
      </c>
      <c r="BK284" s="239">
        <f>ROUND(I284*H284,2)</f>
        <v>0</v>
      </c>
      <c r="BL284" s="16" t="s">
        <v>349</v>
      </c>
      <c r="BM284" s="238" t="s">
        <v>2727</v>
      </c>
    </row>
    <row r="285" s="2" customFormat="1">
      <c r="A285" s="37"/>
      <c r="B285" s="38"/>
      <c r="C285" s="39"/>
      <c r="D285" s="240" t="s">
        <v>167</v>
      </c>
      <c r="E285" s="39"/>
      <c r="F285" s="241" t="s">
        <v>573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167</v>
      </c>
      <c r="AU285" s="16" t="s">
        <v>85</v>
      </c>
    </row>
    <row r="286" s="2" customFormat="1" ht="24.15" customHeight="1">
      <c r="A286" s="37"/>
      <c r="B286" s="38"/>
      <c r="C286" s="257" t="s">
        <v>584</v>
      </c>
      <c r="D286" s="257" t="s">
        <v>249</v>
      </c>
      <c r="E286" s="258" t="s">
        <v>576</v>
      </c>
      <c r="F286" s="259" t="s">
        <v>577</v>
      </c>
      <c r="G286" s="260" t="s">
        <v>362</v>
      </c>
      <c r="H286" s="261">
        <v>4</v>
      </c>
      <c r="I286" s="262"/>
      <c r="J286" s="263">
        <f>ROUND(I286*H286,2)</f>
        <v>0</v>
      </c>
      <c r="K286" s="264"/>
      <c r="L286" s="265"/>
      <c r="M286" s="266" t="s">
        <v>1</v>
      </c>
      <c r="N286" s="267" t="s">
        <v>41</v>
      </c>
      <c r="O286" s="90"/>
      <c r="P286" s="236">
        <f>O286*H286</f>
        <v>0</v>
      </c>
      <c r="Q286" s="236">
        <v>0.00040000000000000002</v>
      </c>
      <c r="R286" s="236">
        <f>Q286*H286</f>
        <v>0.0016000000000000001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349</v>
      </c>
      <c r="AT286" s="238" t="s">
        <v>249</v>
      </c>
      <c r="AU286" s="238" t="s">
        <v>85</v>
      </c>
      <c r="AY286" s="16" t="s">
        <v>158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83</v>
      </c>
      <c r="BK286" s="239">
        <f>ROUND(I286*H286,2)</f>
        <v>0</v>
      </c>
      <c r="BL286" s="16" t="s">
        <v>349</v>
      </c>
      <c r="BM286" s="238" t="s">
        <v>2728</v>
      </c>
    </row>
    <row r="287" s="2" customFormat="1">
      <c r="A287" s="37"/>
      <c r="B287" s="38"/>
      <c r="C287" s="39"/>
      <c r="D287" s="240" t="s">
        <v>167</v>
      </c>
      <c r="E287" s="39"/>
      <c r="F287" s="241" t="s">
        <v>579</v>
      </c>
      <c r="G287" s="39"/>
      <c r="H287" s="39"/>
      <c r="I287" s="242"/>
      <c r="J287" s="39"/>
      <c r="K287" s="39"/>
      <c r="L287" s="43"/>
      <c r="M287" s="243"/>
      <c r="N287" s="24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167</v>
      </c>
      <c r="AU287" s="16" t="s">
        <v>85</v>
      </c>
    </row>
    <row r="288" s="2" customFormat="1" ht="24.15" customHeight="1">
      <c r="A288" s="37"/>
      <c r="B288" s="38"/>
      <c r="C288" s="257" t="s">
        <v>587</v>
      </c>
      <c r="D288" s="257" t="s">
        <v>249</v>
      </c>
      <c r="E288" s="258" t="s">
        <v>581</v>
      </c>
      <c r="F288" s="259" t="s">
        <v>582</v>
      </c>
      <c r="G288" s="260" t="s">
        <v>362</v>
      </c>
      <c r="H288" s="261">
        <v>1</v>
      </c>
      <c r="I288" s="262"/>
      <c r="J288" s="263">
        <f>ROUND(I288*H288,2)</f>
        <v>0</v>
      </c>
      <c r="K288" s="264"/>
      <c r="L288" s="265"/>
      <c r="M288" s="266" t="s">
        <v>1</v>
      </c>
      <c r="N288" s="267" t="s">
        <v>41</v>
      </c>
      <c r="O288" s="90"/>
      <c r="P288" s="236">
        <f>O288*H288</f>
        <v>0</v>
      </c>
      <c r="Q288" s="236">
        <v>0.00040000000000000002</v>
      </c>
      <c r="R288" s="236">
        <f>Q288*H288</f>
        <v>0.00040000000000000002</v>
      </c>
      <c r="S288" s="236">
        <v>0</v>
      </c>
      <c r="T288" s="23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349</v>
      </c>
      <c r="AT288" s="238" t="s">
        <v>249</v>
      </c>
      <c r="AU288" s="238" t="s">
        <v>85</v>
      </c>
      <c r="AY288" s="16" t="s">
        <v>158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83</v>
      </c>
      <c r="BK288" s="239">
        <f>ROUND(I288*H288,2)</f>
        <v>0</v>
      </c>
      <c r="BL288" s="16" t="s">
        <v>349</v>
      </c>
      <c r="BM288" s="238" t="s">
        <v>2729</v>
      </c>
    </row>
    <row r="289" s="2" customFormat="1">
      <c r="A289" s="37"/>
      <c r="B289" s="38"/>
      <c r="C289" s="39"/>
      <c r="D289" s="240" t="s">
        <v>167</v>
      </c>
      <c r="E289" s="39"/>
      <c r="F289" s="241" t="s">
        <v>582</v>
      </c>
      <c r="G289" s="39"/>
      <c r="H289" s="39"/>
      <c r="I289" s="242"/>
      <c r="J289" s="39"/>
      <c r="K289" s="39"/>
      <c r="L289" s="43"/>
      <c r="M289" s="243"/>
      <c r="N289" s="24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167</v>
      </c>
      <c r="AU289" s="16" t="s">
        <v>85</v>
      </c>
    </row>
    <row r="290" s="2" customFormat="1" ht="24.15" customHeight="1">
      <c r="A290" s="37"/>
      <c r="B290" s="38"/>
      <c r="C290" s="226" t="s">
        <v>591</v>
      </c>
      <c r="D290" s="226" t="s">
        <v>161</v>
      </c>
      <c r="E290" s="227" t="s">
        <v>563</v>
      </c>
      <c r="F290" s="228" t="s">
        <v>564</v>
      </c>
      <c r="G290" s="229" t="s">
        <v>362</v>
      </c>
      <c r="H290" s="230">
        <v>1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41</v>
      </c>
      <c r="O290" s="90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236</v>
      </c>
      <c r="AT290" s="238" t="s">
        <v>161</v>
      </c>
      <c r="AU290" s="238" t="s">
        <v>85</v>
      </c>
      <c r="AY290" s="16" t="s">
        <v>158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83</v>
      </c>
      <c r="BK290" s="239">
        <f>ROUND(I290*H290,2)</f>
        <v>0</v>
      </c>
      <c r="BL290" s="16" t="s">
        <v>236</v>
      </c>
      <c r="BM290" s="238" t="s">
        <v>2730</v>
      </c>
    </row>
    <row r="291" s="2" customFormat="1">
      <c r="A291" s="37"/>
      <c r="B291" s="38"/>
      <c r="C291" s="39"/>
      <c r="D291" s="240" t="s">
        <v>167</v>
      </c>
      <c r="E291" s="39"/>
      <c r="F291" s="241" t="s">
        <v>566</v>
      </c>
      <c r="G291" s="39"/>
      <c r="H291" s="39"/>
      <c r="I291" s="242"/>
      <c r="J291" s="39"/>
      <c r="K291" s="39"/>
      <c r="L291" s="43"/>
      <c r="M291" s="243"/>
      <c r="N291" s="24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167</v>
      </c>
      <c r="AU291" s="16" t="s">
        <v>85</v>
      </c>
    </row>
    <row r="292" s="2" customFormat="1">
      <c r="A292" s="37"/>
      <c r="B292" s="38"/>
      <c r="C292" s="39"/>
      <c r="D292" s="240" t="s">
        <v>239</v>
      </c>
      <c r="E292" s="39"/>
      <c r="F292" s="256" t="s">
        <v>586</v>
      </c>
      <c r="G292" s="39"/>
      <c r="H292" s="39"/>
      <c r="I292" s="242"/>
      <c r="J292" s="39"/>
      <c r="K292" s="39"/>
      <c r="L292" s="43"/>
      <c r="M292" s="243"/>
      <c r="N292" s="24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239</v>
      </c>
      <c r="AU292" s="16" t="s">
        <v>85</v>
      </c>
    </row>
    <row r="293" s="2" customFormat="1" ht="16.5" customHeight="1">
      <c r="A293" s="37"/>
      <c r="B293" s="38"/>
      <c r="C293" s="257" t="s">
        <v>596</v>
      </c>
      <c r="D293" s="257" t="s">
        <v>249</v>
      </c>
      <c r="E293" s="258" t="s">
        <v>588</v>
      </c>
      <c r="F293" s="259" t="s">
        <v>589</v>
      </c>
      <c r="G293" s="260" t="s">
        <v>462</v>
      </c>
      <c r="H293" s="261">
        <v>1</v>
      </c>
      <c r="I293" s="262"/>
      <c r="J293" s="263">
        <f>ROUND(I293*H293,2)</f>
        <v>0</v>
      </c>
      <c r="K293" s="264"/>
      <c r="L293" s="265"/>
      <c r="M293" s="266" t="s">
        <v>1</v>
      </c>
      <c r="N293" s="267" t="s">
        <v>41</v>
      </c>
      <c r="O293" s="90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349</v>
      </c>
      <c r="AT293" s="238" t="s">
        <v>249</v>
      </c>
      <c r="AU293" s="238" t="s">
        <v>85</v>
      </c>
      <c r="AY293" s="16" t="s">
        <v>158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83</v>
      </c>
      <c r="BK293" s="239">
        <f>ROUND(I293*H293,2)</f>
        <v>0</v>
      </c>
      <c r="BL293" s="16" t="s">
        <v>349</v>
      </c>
      <c r="BM293" s="238" t="s">
        <v>2731</v>
      </c>
    </row>
    <row r="294" s="2" customFormat="1">
      <c r="A294" s="37"/>
      <c r="B294" s="38"/>
      <c r="C294" s="39"/>
      <c r="D294" s="240" t="s">
        <v>167</v>
      </c>
      <c r="E294" s="39"/>
      <c r="F294" s="241" t="s">
        <v>589</v>
      </c>
      <c r="G294" s="39"/>
      <c r="H294" s="39"/>
      <c r="I294" s="242"/>
      <c r="J294" s="39"/>
      <c r="K294" s="39"/>
      <c r="L294" s="43"/>
      <c r="M294" s="243"/>
      <c r="N294" s="24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167</v>
      </c>
      <c r="AU294" s="16" t="s">
        <v>85</v>
      </c>
    </row>
    <row r="295" s="2" customFormat="1" ht="24.15" customHeight="1">
      <c r="A295" s="37"/>
      <c r="B295" s="38"/>
      <c r="C295" s="226" t="s">
        <v>600</v>
      </c>
      <c r="D295" s="226" t="s">
        <v>161</v>
      </c>
      <c r="E295" s="227" t="s">
        <v>592</v>
      </c>
      <c r="F295" s="228" t="s">
        <v>593</v>
      </c>
      <c r="G295" s="229" t="s">
        <v>362</v>
      </c>
      <c r="H295" s="230">
        <v>2</v>
      </c>
      <c r="I295" s="231"/>
      <c r="J295" s="232">
        <f>ROUND(I295*H295,2)</f>
        <v>0</v>
      </c>
      <c r="K295" s="233"/>
      <c r="L295" s="43"/>
      <c r="M295" s="234" t="s">
        <v>1</v>
      </c>
      <c r="N295" s="235" t="s">
        <v>41</v>
      </c>
      <c r="O295" s="90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236</v>
      </c>
      <c r="AT295" s="238" t="s">
        <v>161</v>
      </c>
      <c r="AU295" s="238" t="s">
        <v>85</v>
      </c>
      <c r="AY295" s="16" t="s">
        <v>158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83</v>
      </c>
      <c r="BK295" s="239">
        <f>ROUND(I295*H295,2)</f>
        <v>0</v>
      </c>
      <c r="BL295" s="16" t="s">
        <v>236</v>
      </c>
      <c r="BM295" s="238" t="s">
        <v>2732</v>
      </c>
    </row>
    <row r="296" s="2" customFormat="1">
      <c r="A296" s="37"/>
      <c r="B296" s="38"/>
      <c r="C296" s="39"/>
      <c r="D296" s="240" t="s">
        <v>167</v>
      </c>
      <c r="E296" s="39"/>
      <c r="F296" s="241" t="s">
        <v>595</v>
      </c>
      <c r="G296" s="39"/>
      <c r="H296" s="39"/>
      <c r="I296" s="242"/>
      <c r="J296" s="39"/>
      <c r="K296" s="39"/>
      <c r="L296" s="43"/>
      <c r="M296" s="243"/>
      <c r="N296" s="24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167</v>
      </c>
      <c r="AU296" s="16" t="s">
        <v>85</v>
      </c>
    </row>
    <row r="297" s="2" customFormat="1" ht="24.15" customHeight="1">
      <c r="A297" s="37"/>
      <c r="B297" s="38"/>
      <c r="C297" s="257" t="s">
        <v>604</v>
      </c>
      <c r="D297" s="257" t="s">
        <v>249</v>
      </c>
      <c r="E297" s="258" t="s">
        <v>597</v>
      </c>
      <c r="F297" s="259" t="s">
        <v>598</v>
      </c>
      <c r="G297" s="260" t="s">
        <v>362</v>
      </c>
      <c r="H297" s="261">
        <v>1</v>
      </c>
      <c r="I297" s="262"/>
      <c r="J297" s="263">
        <f>ROUND(I297*H297,2)</f>
        <v>0</v>
      </c>
      <c r="K297" s="264"/>
      <c r="L297" s="265"/>
      <c r="M297" s="266" t="s">
        <v>1</v>
      </c>
      <c r="N297" s="267" t="s">
        <v>41</v>
      </c>
      <c r="O297" s="90"/>
      <c r="P297" s="236">
        <f>O297*H297</f>
        <v>0</v>
      </c>
      <c r="Q297" s="236">
        <v>0.0010499999999999999</v>
      </c>
      <c r="R297" s="236">
        <f>Q297*H297</f>
        <v>0.0010499999999999999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252</v>
      </c>
      <c r="AT297" s="238" t="s">
        <v>249</v>
      </c>
      <c r="AU297" s="238" t="s">
        <v>85</v>
      </c>
      <c r="AY297" s="16" t="s">
        <v>158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83</v>
      </c>
      <c r="BK297" s="239">
        <f>ROUND(I297*H297,2)</f>
        <v>0</v>
      </c>
      <c r="BL297" s="16" t="s">
        <v>236</v>
      </c>
      <c r="BM297" s="238" t="s">
        <v>2733</v>
      </c>
    </row>
    <row r="298" s="2" customFormat="1">
      <c r="A298" s="37"/>
      <c r="B298" s="38"/>
      <c r="C298" s="39"/>
      <c r="D298" s="240" t="s">
        <v>167</v>
      </c>
      <c r="E298" s="39"/>
      <c r="F298" s="241" t="s">
        <v>598</v>
      </c>
      <c r="G298" s="39"/>
      <c r="H298" s="39"/>
      <c r="I298" s="242"/>
      <c r="J298" s="39"/>
      <c r="K298" s="39"/>
      <c r="L298" s="43"/>
      <c r="M298" s="243"/>
      <c r="N298" s="24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167</v>
      </c>
      <c r="AU298" s="16" t="s">
        <v>85</v>
      </c>
    </row>
    <row r="299" s="2" customFormat="1" ht="24.15" customHeight="1">
      <c r="A299" s="37"/>
      <c r="B299" s="38"/>
      <c r="C299" s="257" t="s">
        <v>607</v>
      </c>
      <c r="D299" s="257" t="s">
        <v>249</v>
      </c>
      <c r="E299" s="258" t="s">
        <v>601</v>
      </c>
      <c r="F299" s="259" t="s">
        <v>602</v>
      </c>
      <c r="G299" s="260" t="s">
        <v>362</v>
      </c>
      <c r="H299" s="261">
        <v>1</v>
      </c>
      <c r="I299" s="262"/>
      <c r="J299" s="263">
        <f>ROUND(I299*H299,2)</f>
        <v>0</v>
      </c>
      <c r="K299" s="264"/>
      <c r="L299" s="265"/>
      <c r="M299" s="266" t="s">
        <v>1</v>
      </c>
      <c r="N299" s="267" t="s">
        <v>41</v>
      </c>
      <c r="O299" s="90"/>
      <c r="P299" s="236">
        <f>O299*H299</f>
        <v>0</v>
      </c>
      <c r="Q299" s="236">
        <v>0.0010499999999999999</v>
      </c>
      <c r="R299" s="236">
        <f>Q299*H299</f>
        <v>0.0010499999999999999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349</v>
      </c>
      <c r="AT299" s="238" t="s">
        <v>249</v>
      </c>
      <c r="AU299" s="238" t="s">
        <v>85</v>
      </c>
      <c r="AY299" s="16" t="s">
        <v>158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83</v>
      </c>
      <c r="BK299" s="239">
        <f>ROUND(I299*H299,2)</f>
        <v>0</v>
      </c>
      <c r="BL299" s="16" t="s">
        <v>349</v>
      </c>
      <c r="BM299" s="238" t="s">
        <v>2734</v>
      </c>
    </row>
    <row r="300" s="2" customFormat="1">
      <c r="A300" s="37"/>
      <c r="B300" s="38"/>
      <c r="C300" s="39"/>
      <c r="D300" s="240" t="s">
        <v>167</v>
      </c>
      <c r="E300" s="39"/>
      <c r="F300" s="241" t="s">
        <v>602</v>
      </c>
      <c r="G300" s="39"/>
      <c r="H300" s="39"/>
      <c r="I300" s="242"/>
      <c r="J300" s="39"/>
      <c r="K300" s="39"/>
      <c r="L300" s="43"/>
      <c r="M300" s="243"/>
      <c r="N300" s="24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167</v>
      </c>
      <c r="AU300" s="16" t="s">
        <v>85</v>
      </c>
    </row>
    <row r="301" s="2" customFormat="1" ht="24.15" customHeight="1">
      <c r="A301" s="37"/>
      <c r="B301" s="38"/>
      <c r="C301" s="226" t="s">
        <v>611</v>
      </c>
      <c r="D301" s="226" t="s">
        <v>161</v>
      </c>
      <c r="E301" s="227" t="s">
        <v>592</v>
      </c>
      <c r="F301" s="228" t="s">
        <v>593</v>
      </c>
      <c r="G301" s="229" t="s">
        <v>362</v>
      </c>
      <c r="H301" s="230">
        <v>1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236</v>
      </c>
      <c r="AT301" s="238" t="s">
        <v>161</v>
      </c>
      <c r="AU301" s="238" t="s">
        <v>85</v>
      </c>
      <c r="AY301" s="16" t="s">
        <v>158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83</v>
      </c>
      <c r="BK301" s="239">
        <f>ROUND(I301*H301,2)</f>
        <v>0</v>
      </c>
      <c r="BL301" s="16" t="s">
        <v>236</v>
      </c>
      <c r="BM301" s="238" t="s">
        <v>2735</v>
      </c>
    </row>
    <row r="302" s="2" customFormat="1">
      <c r="A302" s="37"/>
      <c r="B302" s="38"/>
      <c r="C302" s="39"/>
      <c r="D302" s="240" t="s">
        <v>167</v>
      </c>
      <c r="E302" s="39"/>
      <c r="F302" s="241" t="s">
        <v>595</v>
      </c>
      <c r="G302" s="39"/>
      <c r="H302" s="39"/>
      <c r="I302" s="242"/>
      <c r="J302" s="39"/>
      <c r="K302" s="39"/>
      <c r="L302" s="43"/>
      <c r="M302" s="243"/>
      <c r="N302" s="24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167</v>
      </c>
      <c r="AU302" s="16" t="s">
        <v>85</v>
      </c>
    </row>
    <row r="303" s="2" customFormat="1">
      <c r="A303" s="37"/>
      <c r="B303" s="38"/>
      <c r="C303" s="39"/>
      <c r="D303" s="240" t="s">
        <v>239</v>
      </c>
      <c r="E303" s="39"/>
      <c r="F303" s="256" t="s">
        <v>606</v>
      </c>
      <c r="G303" s="39"/>
      <c r="H303" s="39"/>
      <c r="I303" s="242"/>
      <c r="J303" s="39"/>
      <c r="K303" s="39"/>
      <c r="L303" s="43"/>
      <c r="M303" s="243"/>
      <c r="N303" s="24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239</v>
      </c>
      <c r="AU303" s="16" t="s">
        <v>85</v>
      </c>
    </row>
    <row r="304" s="2" customFormat="1" ht="16.5" customHeight="1">
      <c r="A304" s="37"/>
      <c r="B304" s="38"/>
      <c r="C304" s="257" t="s">
        <v>614</v>
      </c>
      <c r="D304" s="257" t="s">
        <v>249</v>
      </c>
      <c r="E304" s="258" t="s">
        <v>608</v>
      </c>
      <c r="F304" s="259" t="s">
        <v>609</v>
      </c>
      <c r="G304" s="260" t="s">
        <v>462</v>
      </c>
      <c r="H304" s="261">
        <v>1</v>
      </c>
      <c r="I304" s="262"/>
      <c r="J304" s="263">
        <f>ROUND(I304*H304,2)</f>
        <v>0</v>
      </c>
      <c r="K304" s="264"/>
      <c r="L304" s="265"/>
      <c r="M304" s="266" t="s">
        <v>1</v>
      </c>
      <c r="N304" s="267" t="s">
        <v>41</v>
      </c>
      <c r="O304" s="90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8" t="s">
        <v>349</v>
      </c>
      <c r="AT304" s="238" t="s">
        <v>249</v>
      </c>
      <c r="AU304" s="238" t="s">
        <v>85</v>
      </c>
      <c r="AY304" s="16" t="s">
        <v>158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6" t="s">
        <v>83</v>
      </c>
      <c r="BK304" s="239">
        <f>ROUND(I304*H304,2)</f>
        <v>0</v>
      </c>
      <c r="BL304" s="16" t="s">
        <v>349</v>
      </c>
      <c r="BM304" s="238" t="s">
        <v>2736</v>
      </c>
    </row>
    <row r="305" s="2" customFormat="1">
      <c r="A305" s="37"/>
      <c r="B305" s="38"/>
      <c r="C305" s="39"/>
      <c r="D305" s="240" t="s">
        <v>167</v>
      </c>
      <c r="E305" s="39"/>
      <c r="F305" s="241" t="s">
        <v>609</v>
      </c>
      <c r="G305" s="39"/>
      <c r="H305" s="39"/>
      <c r="I305" s="242"/>
      <c r="J305" s="39"/>
      <c r="K305" s="39"/>
      <c r="L305" s="43"/>
      <c r="M305" s="243"/>
      <c r="N305" s="244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167</v>
      </c>
      <c r="AU305" s="16" t="s">
        <v>85</v>
      </c>
    </row>
    <row r="306" s="2" customFormat="1" ht="24.15" customHeight="1">
      <c r="A306" s="37"/>
      <c r="B306" s="38"/>
      <c r="C306" s="226" t="s">
        <v>618</v>
      </c>
      <c r="D306" s="226" t="s">
        <v>161</v>
      </c>
      <c r="E306" s="227" t="s">
        <v>592</v>
      </c>
      <c r="F306" s="228" t="s">
        <v>593</v>
      </c>
      <c r="G306" s="229" t="s">
        <v>362</v>
      </c>
      <c r="H306" s="230">
        <v>1</v>
      </c>
      <c r="I306" s="231"/>
      <c r="J306" s="232">
        <f>ROUND(I306*H306,2)</f>
        <v>0</v>
      </c>
      <c r="K306" s="233"/>
      <c r="L306" s="43"/>
      <c r="M306" s="234" t="s">
        <v>1</v>
      </c>
      <c r="N306" s="235" t="s">
        <v>41</v>
      </c>
      <c r="O306" s="90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8" t="s">
        <v>165</v>
      </c>
      <c r="AT306" s="238" t="s">
        <v>161</v>
      </c>
      <c r="AU306" s="238" t="s">
        <v>85</v>
      </c>
      <c r="AY306" s="16" t="s">
        <v>158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6" t="s">
        <v>83</v>
      </c>
      <c r="BK306" s="239">
        <f>ROUND(I306*H306,2)</f>
        <v>0</v>
      </c>
      <c r="BL306" s="16" t="s">
        <v>165</v>
      </c>
      <c r="BM306" s="238" t="s">
        <v>2737</v>
      </c>
    </row>
    <row r="307" s="2" customFormat="1">
      <c r="A307" s="37"/>
      <c r="B307" s="38"/>
      <c r="C307" s="39"/>
      <c r="D307" s="240" t="s">
        <v>167</v>
      </c>
      <c r="E307" s="39"/>
      <c r="F307" s="241" t="s">
        <v>595</v>
      </c>
      <c r="G307" s="39"/>
      <c r="H307" s="39"/>
      <c r="I307" s="242"/>
      <c r="J307" s="39"/>
      <c r="K307" s="39"/>
      <c r="L307" s="43"/>
      <c r="M307" s="243"/>
      <c r="N307" s="244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167</v>
      </c>
      <c r="AU307" s="16" t="s">
        <v>85</v>
      </c>
    </row>
    <row r="308" s="2" customFormat="1">
      <c r="A308" s="37"/>
      <c r="B308" s="38"/>
      <c r="C308" s="39"/>
      <c r="D308" s="240" t="s">
        <v>239</v>
      </c>
      <c r="E308" s="39"/>
      <c r="F308" s="256" t="s">
        <v>613</v>
      </c>
      <c r="G308" s="39"/>
      <c r="H308" s="39"/>
      <c r="I308" s="242"/>
      <c r="J308" s="39"/>
      <c r="K308" s="39"/>
      <c r="L308" s="43"/>
      <c r="M308" s="243"/>
      <c r="N308" s="24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239</v>
      </c>
      <c r="AU308" s="16" t="s">
        <v>85</v>
      </c>
    </row>
    <row r="309" s="2" customFormat="1" ht="16.5" customHeight="1">
      <c r="A309" s="37"/>
      <c r="B309" s="38"/>
      <c r="C309" s="257" t="s">
        <v>624</v>
      </c>
      <c r="D309" s="257" t="s">
        <v>249</v>
      </c>
      <c r="E309" s="258" t="s">
        <v>615</v>
      </c>
      <c r="F309" s="259" t="s">
        <v>616</v>
      </c>
      <c r="G309" s="260" t="s">
        <v>462</v>
      </c>
      <c r="H309" s="261">
        <v>1</v>
      </c>
      <c r="I309" s="262"/>
      <c r="J309" s="263">
        <f>ROUND(I309*H309,2)</f>
        <v>0</v>
      </c>
      <c r="K309" s="264"/>
      <c r="L309" s="265"/>
      <c r="M309" s="266" t="s">
        <v>1</v>
      </c>
      <c r="N309" s="267" t="s">
        <v>41</v>
      </c>
      <c r="O309" s="90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349</v>
      </c>
      <c r="AT309" s="238" t="s">
        <v>249</v>
      </c>
      <c r="AU309" s="238" t="s">
        <v>85</v>
      </c>
      <c r="AY309" s="16" t="s">
        <v>158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83</v>
      </c>
      <c r="BK309" s="239">
        <f>ROUND(I309*H309,2)</f>
        <v>0</v>
      </c>
      <c r="BL309" s="16" t="s">
        <v>349</v>
      </c>
      <c r="BM309" s="238" t="s">
        <v>2738</v>
      </c>
    </row>
    <row r="310" s="2" customFormat="1">
      <c r="A310" s="37"/>
      <c r="B310" s="38"/>
      <c r="C310" s="39"/>
      <c r="D310" s="240" t="s">
        <v>167</v>
      </c>
      <c r="E310" s="39"/>
      <c r="F310" s="241" t="s">
        <v>616</v>
      </c>
      <c r="G310" s="39"/>
      <c r="H310" s="39"/>
      <c r="I310" s="242"/>
      <c r="J310" s="39"/>
      <c r="K310" s="39"/>
      <c r="L310" s="43"/>
      <c r="M310" s="243"/>
      <c r="N310" s="24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167</v>
      </c>
      <c r="AU310" s="16" t="s">
        <v>85</v>
      </c>
    </row>
    <row r="311" s="2" customFormat="1" ht="21.75" customHeight="1">
      <c r="A311" s="37"/>
      <c r="B311" s="38"/>
      <c r="C311" s="226" t="s">
        <v>628</v>
      </c>
      <c r="D311" s="226" t="s">
        <v>161</v>
      </c>
      <c r="E311" s="227" t="s">
        <v>619</v>
      </c>
      <c r="F311" s="228" t="s">
        <v>620</v>
      </c>
      <c r="G311" s="229" t="s">
        <v>362</v>
      </c>
      <c r="H311" s="230">
        <v>1</v>
      </c>
      <c r="I311" s="231"/>
      <c r="J311" s="232">
        <f>ROUND(I311*H311,2)</f>
        <v>0</v>
      </c>
      <c r="K311" s="233"/>
      <c r="L311" s="43"/>
      <c r="M311" s="234" t="s">
        <v>1</v>
      </c>
      <c r="N311" s="235" t="s">
        <v>41</v>
      </c>
      <c r="O311" s="90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8" t="s">
        <v>236</v>
      </c>
      <c r="AT311" s="238" t="s">
        <v>161</v>
      </c>
      <c r="AU311" s="238" t="s">
        <v>85</v>
      </c>
      <c r="AY311" s="16" t="s">
        <v>158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6" t="s">
        <v>83</v>
      </c>
      <c r="BK311" s="239">
        <f>ROUND(I311*H311,2)</f>
        <v>0</v>
      </c>
      <c r="BL311" s="16" t="s">
        <v>236</v>
      </c>
      <c r="BM311" s="238" t="s">
        <v>2739</v>
      </c>
    </row>
    <row r="312" s="2" customFormat="1">
      <c r="A312" s="37"/>
      <c r="B312" s="38"/>
      <c r="C312" s="39"/>
      <c r="D312" s="240" t="s">
        <v>167</v>
      </c>
      <c r="E312" s="39"/>
      <c r="F312" s="241" t="s">
        <v>622</v>
      </c>
      <c r="G312" s="39"/>
      <c r="H312" s="39"/>
      <c r="I312" s="242"/>
      <c r="J312" s="39"/>
      <c r="K312" s="39"/>
      <c r="L312" s="43"/>
      <c r="M312" s="243"/>
      <c r="N312" s="244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167</v>
      </c>
      <c r="AU312" s="16" t="s">
        <v>85</v>
      </c>
    </row>
    <row r="313" s="2" customFormat="1">
      <c r="A313" s="37"/>
      <c r="B313" s="38"/>
      <c r="C313" s="39"/>
      <c r="D313" s="240" t="s">
        <v>239</v>
      </c>
      <c r="E313" s="39"/>
      <c r="F313" s="256" t="s">
        <v>623</v>
      </c>
      <c r="G313" s="39"/>
      <c r="H313" s="39"/>
      <c r="I313" s="242"/>
      <c r="J313" s="39"/>
      <c r="K313" s="39"/>
      <c r="L313" s="43"/>
      <c r="M313" s="243"/>
      <c r="N313" s="24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239</v>
      </c>
      <c r="AU313" s="16" t="s">
        <v>85</v>
      </c>
    </row>
    <row r="314" s="2" customFormat="1" ht="16.5" customHeight="1">
      <c r="A314" s="37"/>
      <c r="B314" s="38"/>
      <c r="C314" s="257" t="s">
        <v>631</v>
      </c>
      <c r="D314" s="257" t="s">
        <v>249</v>
      </c>
      <c r="E314" s="258" t="s">
        <v>625</v>
      </c>
      <c r="F314" s="259" t="s">
        <v>626</v>
      </c>
      <c r="G314" s="260" t="s">
        <v>302</v>
      </c>
      <c r="H314" s="261">
        <v>1</v>
      </c>
      <c r="I314" s="262"/>
      <c r="J314" s="263">
        <f>ROUND(I314*H314,2)</f>
        <v>0</v>
      </c>
      <c r="K314" s="264"/>
      <c r="L314" s="265"/>
      <c r="M314" s="266" t="s">
        <v>1</v>
      </c>
      <c r="N314" s="267" t="s">
        <v>41</v>
      </c>
      <c r="O314" s="90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349</v>
      </c>
      <c r="AT314" s="238" t="s">
        <v>249</v>
      </c>
      <c r="AU314" s="238" t="s">
        <v>85</v>
      </c>
      <c r="AY314" s="16" t="s">
        <v>158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83</v>
      </c>
      <c r="BK314" s="239">
        <f>ROUND(I314*H314,2)</f>
        <v>0</v>
      </c>
      <c r="BL314" s="16" t="s">
        <v>349</v>
      </c>
      <c r="BM314" s="238" t="s">
        <v>2740</v>
      </c>
    </row>
    <row r="315" s="2" customFormat="1">
      <c r="A315" s="37"/>
      <c r="B315" s="38"/>
      <c r="C315" s="39"/>
      <c r="D315" s="240" t="s">
        <v>167</v>
      </c>
      <c r="E315" s="39"/>
      <c r="F315" s="241" t="s">
        <v>626</v>
      </c>
      <c r="G315" s="39"/>
      <c r="H315" s="39"/>
      <c r="I315" s="242"/>
      <c r="J315" s="39"/>
      <c r="K315" s="39"/>
      <c r="L315" s="43"/>
      <c r="M315" s="243"/>
      <c r="N315" s="244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167</v>
      </c>
      <c r="AU315" s="16" t="s">
        <v>85</v>
      </c>
    </row>
    <row r="316" s="2" customFormat="1" ht="21.75" customHeight="1">
      <c r="A316" s="37"/>
      <c r="B316" s="38"/>
      <c r="C316" s="226" t="s">
        <v>635</v>
      </c>
      <c r="D316" s="226" t="s">
        <v>161</v>
      </c>
      <c r="E316" s="227" t="s">
        <v>619</v>
      </c>
      <c r="F316" s="228" t="s">
        <v>620</v>
      </c>
      <c r="G316" s="229" t="s">
        <v>362</v>
      </c>
      <c r="H316" s="230">
        <v>1</v>
      </c>
      <c r="I316" s="231"/>
      <c r="J316" s="232">
        <f>ROUND(I316*H316,2)</f>
        <v>0</v>
      </c>
      <c r="K316" s="233"/>
      <c r="L316" s="43"/>
      <c r="M316" s="234" t="s">
        <v>1</v>
      </c>
      <c r="N316" s="235" t="s">
        <v>41</v>
      </c>
      <c r="O316" s="90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236</v>
      </c>
      <c r="AT316" s="238" t="s">
        <v>161</v>
      </c>
      <c r="AU316" s="238" t="s">
        <v>85</v>
      </c>
      <c r="AY316" s="16" t="s">
        <v>158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83</v>
      </c>
      <c r="BK316" s="239">
        <f>ROUND(I316*H316,2)</f>
        <v>0</v>
      </c>
      <c r="BL316" s="16" t="s">
        <v>236</v>
      </c>
      <c r="BM316" s="238" t="s">
        <v>2741</v>
      </c>
    </row>
    <row r="317" s="2" customFormat="1">
      <c r="A317" s="37"/>
      <c r="B317" s="38"/>
      <c r="C317" s="39"/>
      <c r="D317" s="240" t="s">
        <v>167</v>
      </c>
      <c r="E317" s="39"/>
      <c r="F317" s="241" t="s">
        <v>622</v>
      </c>
      <c r="G317" s="39"/>
      <c r="H317" s="39"/>
      <c r="I317" s="242"/>
      <c r="J317" s="39"/>
      <c r="K317" s="39"/>
      <c r="L317" s="43"/>
      <c r="M317" s="243"/>
      <c r="N317" s="24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167</v>
      </c>
      <c r="AU317" s="16" t="s">
        <v>85</v>
      </c>
    </row>
    <row r="318" s="2" customFormat="1">
      <c r="A318" s="37"/>
      <c r="B318" s="38"/>
      <c r="C318" s="39"/>
      <c r="D318" s="240" t="s">
        <v>239</v>
      </c>
      <c r="E318" s="39"/>
      <c r="F318" s="256" t="s">
        <v>630</v>
      </c>
      <c r="G318" s="39"/>
      <c r="H318" s="39"/>
      <c r="I318" s="242"/>
      <c r="J318" s="39"/>
      <c r="K318" s="39"/>
      <c r="L318" s="43"/>
      <c r="M318" s="243"/>
      <c r="N318" s="24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239</v>
      </c>
      <c r="AU318" s="16" t="s">
        <v>85</v>
      </c>
    </row>
    <row r="319" s="2" customFormat="1" ht="16.5" customHeight="1">
      <c r="A319" s="37"/>
      <c r="B319" s="38"/>
      <c r="C319" s="257" t="s">
        <v>640</v>
      </c>
      <c r="D319" s="257" t="s">
        <v>249</v>
      </c>
      <c r="E319" s="258" t="s">
        <v>632</v>
      </c>
      <c r="F319" s="259" t="s">
        <v>633</v>
      </c>
      <c r="G319" s="260" t="s">
        <v>302</v>
      </c>
      <c r="H319" s="261">
        <v>1</v>
      </c>
      <c r="I319" s="262"/>
      <c r="J319" s="263">
        <f>ROUND(I319*H319,2)</f>
        <v>0</v>
      </c>
      <c r="K319" s="264"/>
      <c r="L319" s="265"/>
      <c r="M319" s="266" t="s">
        <v>1</v>
      </c>
      <c r="N319" s="267" t="s">
        <v>41</v>
      </c>
      <c r="O319" s="90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349</v>
      </c>
      <c r="AT319" s="238" t="s">
        <v>249</v>
      </c>
      <c r="AU319" s="238" t="s">
        <v>85</v>
      </c>
      <c r="AY319" s="16" t="s">
        <v>158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83</v>
      </c>
      <c r="BK319" s="239">
        <f>ROUND(I319*H319,2)</f>
        <v>0</v>
      </c>
      <c r="BL319" s="16" t="s">
        <v>349</v>
      </c>
      <c r="BM319" s="238" t="s">
        <v>2742</v>
      </c>
    </row>
    <row r="320" s="2" customFormat="1">
      <c r="A320" s="37"/>
      <c r="B320" s="38"/>
      <c r="C320" s="39"/>
      <c r="D320" s="240" t="s">
        <v>167</v>
      </c>
      <c r="E320" s="39"/>
      <c r="F320" s="241" t="s">
        <v>633</v>
      </c>
      <c r="G320" s="39"/>
      <c r="H320" s="39"/>
      <c r="I320" s="242"/>
      <c r="J320" s="39"/>
      <c r="K320" s="39"/>
      <c r="L320" s="43"/>
      <c r="M320" s="243"/>
      <c r="N320" s="24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167</v>
      </c>
      <c r="AU320" s="16" t="s">
        <v>85</v>
      </c>
    </row>
    <row r="321" s="2" customFormat="1" ht="24.15" customHeight="1">
      <c r="A321" s="37"/>
      <c r="B321" s="38"/>
      <c r="C321" s="226" t="s">
        <v>644</v>
      </c>
      <c r="D321" s="226" t="s">
        <v>161</v>
      </c>
      <c r="E321" s="227" t="s">
        <v>636</v>
      </c>
      <c r="F321" s="228" t="s">
        <v>637</v>
      </c>
      <c r="G321" s="229" t="s">
        <v>362</v>
      </c>
      <c r="H321" s="230">
        <v>2</v>
      </c>
      <c r="I321" s="231"/>
      <c r="J321" s="232">
        <f>ROUND(I321*H321,2)</f>
        <v>0</v>
      </c>
      <c r="K321" s="233"/>
      <c r="L321" s="43"/>
      <c r="M321" s="234" t="s">
        <v>1</v>
      </c>
      <c r="N321" s="235" t="s">
        <v>41</v>
      </c>
      <c r="O321" s="90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8" t="s">
        <v>236</v>
      </c>
      <c r="AT321" s="238" t="s">
        <v>161</v>
      </c>
      <c r="AU321" s="238" t="s">
        <v>85</v>
      </c>
      <c r="AY321" s="16" t="s">
        <v>158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6" t="s">
        <v>83</v>
      </c>
      <c r="BK321" s="239">
        <f>ROUND(I321*H321,2)</f>
        <v>0</v>
      </c>
      <c r="BL321" s="16" t="s">
        <v>236</v>
      </c>
      <c r="BM321" s="238" t="s">
        <v>2743</v>
      </c>
    </row>
    <row r="322" s="2" customFormat="1">
      <c r="A322" s="37"/>
      <c r="B322" s="38"/>
      <c r="C322" s="39"/>
      <c r="D322" s="240" t="s">
        <v>167</v>
      </c>
      <c r="E322" s="39"/>
      <c r="F322" s="241" t="s">
        <v>639</v>
      </c>
      <c r="G322" s="39"/>
      <c r="H322" s="39"/>
      <c r="I322" s="242"/>
      <c r="J322" s="39"/>
      <c r="K322" s="39"/>
      <c r="L322" s="43"/>
      <c r="M322" s="243"/>
      <c r="N322" s="244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167</v>
      </c>
      <c r="AU322" s="16" t="s">
        <v>85</v>
      </c>
    </row>
    <row r="323" s="2" customFormat="1" ht="24.15" customHeight="1">
      <c r="A323" s="37"/>
      <c r="B323" s="38"/>
      <c r="C323" s="257" t="s">
        <v>649</v>
      </c>
      <c r="D323" s="257" t="s">
        <v>249</v>
      </c>
      <c r="E323" s="258" t="s">
        <v>641</v>
      </c>
      <c r="F323" s="259" t="s">
        <v>642</v>
      </c>
      <c r="G323" s="260" t="s">
        <v>462</v>
      </c>
      <c r="H323" s="261">
        <v>2</v>
      </c>
      <c r="I323" s="262"/>
      <c r="J323" s="263">
        <f>ROUND(I323*H323,2)</f>
        <v>0</v>
      </c>
      <c r="K323" s="264"/>
      <c r="L323" s="265"/>
      <c r="M323" s="266" t="s">
        <v>1</v>
      </c>
      <c r="N323" s="267" t="s">
        <v>41</v>
      </c>
      <c r="O323" s="90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8" t="s">
        <v>349</v>
      </c>
      <c r="AT323" s="238" t="s">
        <v>249</v>
      </c>
      <c r="AU323" s="238" t="s">
        <v>85</v>
      </c>
      <c r="AY323" s="16" t="s">
        <v>158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6" t="s">
        <v>83</v>
      </c>
      <c r="BK323" s="239">
        <f>ROUND(I323*H323,2)</f>
        <v>0</v>
      </c>
      <c r="BL323" s="16" t="s">
        <v>349</v>
      </c>
      <c r="BM323" s="238" t="s">
        <v>2744</v>
      </c>
    </row>
    <row r="324" s="2" customFormat="1">
      <c r="A324" s="37"/>
      <c r="B324" s="38"/>
      <c r="C324" s="39"/>
      <c r="D324" s="240" t="s">
        <v>167</v>
      </c>
      <c r="E324" s="39"/>
      <c r="F324" s="241" t="s">
        <v>642</v>
      </c>
      <c r="G324" s="39"/>
      <c r="H324" s="39"/>
      <c r="I324" s="242"/>
      <c r="J324" s="39"/>
      <c r="K324" s="39"/>
      <c r="L324" s="43"/>
      <c r="M324" s="243"/>
      <c r="N324" s="244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167</v>
      </c>
      <c r="AU324" s="16" t="s">
        <v>85</v>
      </c>
    </row>
    <row r="325" s="2" customFormat="1" ht="24.15" customHeight="1">
      <c r="A325" s="37"/>
      <c r="B325" s="38"/>
      <c r="C325" s="226" t="s">
        <v>653</v>
      </c>
      <c r="D325" s="226" t="s">
        <v>161</v>
      </c>
      <c r="E325" s="227" t="s">
        <v>645</v>
      </c>
      <c r="F325" s="228" t="s">
        <v>646</v>
      </c>
      <c r="G325" s="229" t="s">
        <v>362</v>
      </c>
      <c r="H325" s="230">
        <v>1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236</v>
      </c>
      <c r="AT325" s="238" t="s">
        <v>161</v>
      </c>
      <c r="AU325" s="238" t="s">
        <v>85</v>
      </c>
      <c r="AY325" s="16" t="s">
        <v>158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83</v>
      </c>
      <c r="BK325" s="239">
        <f>ROUND(I325*H325,2)</f>
        <v>0</v>
      </c>
      <c r="BL325" s="16" t="s">
        <v>236</v>
      </c>
      <c r="BM325" s="238" t="s">
        <v>2745</v>
      </c>
    </row>
    <row r="326" s="2" customFormat="1">
      <c r="A326" s="37"/>
      <c r="B326" s="38"/>
      <c r="C326" s="39"/>
      <c r="D326" s="240" t="s">
        <v>167</v>
      </c>
      <c r="E326" s="39"/>
      <c r="F326" s="241" t="s">
        <v>648</v>
      </c>
      <c r="G326" s="39"/>
      <c r="H326" s="39"/>
      <c r="I326" s="242"/>
      <c r="J326" s="39"/>
      <c r="K326" s="39"/>
      <c r="L326" s="43"/>
      <c r="M326" s="243"/>
      <c r="N326" s="24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167</v>
      </c>
      <c r="AU326" s="16" t="s">
        <v>85</v>
      </c>
    </row>
    <row r="327" s="2" customFormat="1" ht="16.5" customHeight="1">
      <c r="A327" s="37"/>
      <c r="B327" s="38"/>
      <c r="C327" s="257" t="s">
        <v>659</v>
      </c>
      <c r="D327" s="257" t="s">
        <v>249</v>
      </c>
      <c r="E327" s="258" t="s">
        <v>650</v>
      </c>
      <c r="F327" s="259" t="s">
        <v>651</v>
      </c>
      <c r="G327" s="260" t="s">
        <v>302</v>
      </c>
      <c r="H327" s="261">
        <v>1</v>
      </c>
      <c r="I327" s="262"/>
      <c r="J327" s="263">
        <f>ROUND(I327*H327,2)</f>
        <v>0</v>
      </c>
      <c r="K327" s="264"/>
      <c r="L327" s="265"/>
      <c r="M327" s="266" t="s">
        <v>1</v>
      </c>
      <c r="N327" s="267" t="s">
        <v>41</v>
      </c>
      <c r="O327" s="90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8" t="s">
        <v>349</v>
      </c>
      <c r="AT327" s="238" t="s">
        <v>249</v>
      </c>
      <c r="AU327" s="238" t="s">
        <v>85</v>
      </c>
      <c r="AY327" s="16" t="s">
        <v>158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6" t="s">
        <v>83</v>
      </c>
      <c r="BK327" s="239">
        <f>ROUND(I327*H327,2)</f>
        <v>0</v>
      </c>
      <c r="BL327" s="16" t="s">
        <v>349</v>
      </c>
      <c r="BM327" s="238" t="s">
        <v>2746</v>
      </c>
    </row>
    <row r="328" s="2" customFormat="1">
      <c r="A328" s="37"/>
      <c r="B328" s="38"/>
      <c r="C328" s="39"/>
      <c r="D328" s="240" t="s">
        <v>167</v>
      </c>
      <c r="E328" s="39"/>
      <c r="F328" s="241" t="s">
        <v>651</v>
      </c>
      <c r="G328" s="39"/>
      <c r="H328" s="39"/>
      <c r="I328" s="242"/>
      <c r="J328" s="39"/>
      <c r="K328" s="39"/>
      <c r="L328" s="43"/>
      <c r="M328" s="243"/>
      <c r="N328" s="244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167</v>
      </c>
      <c r="AU328" s="16" t="s">
        <v>85</v>
      </c>
    </row>
    <row r="329" s="2" customFormat="1" ht="24.15" customHeight="1">
      <c r="A329" s="37"/>
      <c r="B329" s="38"/>
      <c r="C329" s="226" t="s">
        <v>663</v>
      </c>
      <c r="D329" s="226" t="s">
        <v>161</v>
      </c>
      <c r="E329" s="227" t="s">
        <v>654</v>
      </c>
      <c r="F329" s="228" t="s">
        <v>655</v>
      </c>
      <c r="G329" s="229" t="s">
        <v>362</v>
      </c>
      <c r="H329" s="230">
        <v>2</v>
      </c>
      <c r="I329" s="231"/>
      <c r="J329" s="232">
        <f>ROUND(I329*H329,2)</f>
        <v>0</v>
      </c>
      <c r="K329" s="233"/>
      <c r="L329" s="43"/>
      <c r="M329" s="234" t="s">
        <v>1</v>
      </c>
      <c r="N329" s="235" t="s">
        <v>41</v>
      </c>
      <c r="O329" s="90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236</v>
      </c>
      <c r="AT329" s="238" t="s">
        <v>161</v>
      </c>
      <c r="AU329" s="238" t="s">
        <v>85</v>
      </c>
      <c r="AY329" s="16" t="s">
        <v>158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83</v>
      </c>
      <c r="BK329" s="239">
        <f>ROUND(I329*H329,2)</f>
        <v>0</v>
      </c>
      <c r="BL329" s="16" t="s">
        <v>236</v>
      </c>
      <c r="BM329" s="238" t="s">
        <v>2747</v>
      </c>
    </row>
    <row r="330" s="2" customFormat="1">
      <c r="A330" s="37"/>
      <c r="B330" s="38"/>
      <c r="C330" s="39"/>
      <c r="D330" s="240" t="s">
        <v>167</v>
      </c>
      <c r="E330" s="39"/>
      <c r="F330" s="241" t="s">
        <v>657</v>
      </c>
      <c r="G330" s="39"/>
      <c r="H330" s="39"/>
      <c r="I330" s="242"/>
      <c r="J330" s="39"/>
      <c r="K330" s="39"/>
      <c r="L330" s="43"/>
      <c r="M330" s="243"/>
      <c r="N330" s="244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167</v>
      </c>
      <c r="AU330" s="16" t="s">
        <v>85</v>
      </c>
    </row>
    <row r="331" s="2" customFormat="1">
      <c r="A331" s="37"/>
      <c r="B331" s="38"/>
      <c r="C331" s="39"/>
      <c r="D331" s="240" t="s">
        <v>239</v>
      </c>
      <c r="E331" s="39"/>
      <c r="F331" s="256" t="s">
        <v>658</v>
      </c>
      <c r="G331" s="39"/>
      <c r="H331" s="39"/>
      <c r="I331" s="242"/>
      <c r="J331" s="39"/>
      <c r="K331" s="39"/>
      <c r="L331" s="43"/>
      <c r="M331" s="243"/>
      <c r="N331" s="24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239</v>
      </c>
      <c r="AU331" s="16" t="s">
        <v>85</v>
      </c>
    </row>
    <row r="332" s="2" customFormat="1" ht="16.5" customHeight="1">
      <c r="A332" s="37"/>
      <c r="B332" s="38"/>
      <c r="C332" s="257" t="s">
        <v>669</v>
      </c>
      <c r="D332" s="257" t="s">
        <v>249</v>
      </c>
      <c r="E332" s="258" t="s">
        <v>660</v>
      </c>
      <c r="F332" s="259" t="s">
        <v>661</v>
      </c>
      <c r="G332" s="260" t="s">
        <v>462</v>
      </c>
      <c r="H332" s="261">
        <v>2</v>
      </c>
      <c r="I332" s="262"/>
      <c r="J332" s="263">
        <f>ROUND(I332*H332,2)</f>
        <v>0</v>
      </c>
      <c r="K332" s="264"/>
      <c r="L332" s="265"/>
      <c r="M332" s="266" t="s">
        <v>1</v>
      </c>
      <c r="N332" s="267" t="s">
        <v>41</v>
      </c>
      <c r="O332" s="90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8" t="s">
        <v>349</v>
      </c>
      <c r="AT332" s="238" t="s">
        <v>249</v>
      </c>
      <c r="AU332" s="238" t="s">
        <v>85</v>
      </c>
      <c r="AY332" s="16" t="s">
        <v>158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6" t="s">
        <v>83</v>
      </c>
      <c r="BK332" s="239">
        <f>ROUND(I332*H332,2)</f>
        <v>0</v>
      </c>
      <c r="BL332" s="16" t="s">
        <v>349</v>
      </c>
      <c r="BM332" s="238" t="s">
        <v>2748</v>
      </c>
    </row>
    <row r="333" s="2" customFormat="1">
      <c r="A333" s="37"/>
      <c r="B333" s="38"/>
      <c r="C333" s="39"/>
      <c r="D333" s="240" t="s">
        <v>167</v>
      </c>
      <c r="E333" s="39"/>
      <c r="F333" s="241" t="s">
        <v>661</v>
      </c>
      <c r="G333" s="39"/>
      <c r="H333" s="39"/>
      <c r="I333" s="242"/>
      <c r="J333" s="39"/>
      <c r="K333" s="39"/>
      <c r="L333" s="43"/>
      <c r="M333" s="243"/>
      <c r="N333" s="244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167</v>
      </c>
      <c r="AU333" s="16" t="s">
        <v>85</v>
      </c>
    </row>
    <row r="334" s="2" customFormat="1" ht="16.5" customHeight="1">
      <c r="A334" s="37"/>
      <c r="B334" s="38"/>
      <c r="C334" s="226" t="s">
        <v>673</v>
      </c>
      <c r="D334" s="226" t="s">
        <v>161</v>
      </c>
      <c r="E334" s="227" t="s">
        <v>664</v>
      </c>
      <c r="F334" s="228" t="s">
        <v>665</v>
      </c>
      <c r="G334" s="229" t="s">
        <v>362</v>
      </c>
      <c r="H334" s="230">
        <v>1</v>
      </c>
      <c r="I334" s="231"/>
      <c r="J334" s="232">
        <f>ROUND(I334*H334,2)</f>
        <v>0</v>
      </c>
      <c r="K334" s="233"/>
      <c r="L334" s="43"/>
      <c r="M334" s="234" t="s">
        <v>1</v>
      </c>
      <c r="N334" s="235" t="s">
        <v>41</v>
      </c>
      <c r="O334" s="90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8" t="s">
        <v>236</v>
      </c>
      <c r="AT334" s="238" t="s">
        <v>161</v>
      </c>
      <c r="AU334" s="238" t="s">
        <v>85</v>
      </c>
      <c r="AY334" s="16" t="s">
        <v>158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6" t="s">
        <v>83</v>
      </c>
      <c r="BK334" s="239">
        <f>ROUND(I334*H334,2)</f>
        <v>0</v>
      </c>
      <c r="BL334" s="16" t="s">
        <v>236</v>
      </c>
      <c r="BM334" s="238" t="s">
        <v>2749</v>
      </c>
    </row>
    <row r="335" s="2" customFormat="1">
      <c r="A335" s="37"/>
      <c r="B335" s="38"/>
      <c r="C335" s="39"/>
      <c r="D335" s="240" t="s">
        <v>167</v>
      </c>
      <c r="E335" s="39"/>
      <c r="F335" s="241" t="s">
        <v>667</v>
      </c>
      <c r="G335" s="39"/>
      <c r="H335" s="39"/>
      <c r="I335" s="242"/>
      <c r="J335" s="39"/>
      <c r="K335" s="39"/>
      <c r="L335" s="43"/>
      <c r="M335" s="243"/>
      <c r="N335" s="244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167</v>
      </c>
      <c r="AU335" s="16" t="s">
        <v>85</v>
      </c>
    </row>
    <row r="336" s="2" customFormat="1">
      <c r="A336" s="37"/>
      <c r="B336" s="38"/>
      <c r="C336" s="39"/>
      <c r="D336" s="240" t="s">
        <v>239</v>
      </c>
      <c r="E336" s="39"/>
      <c r="F336" s="256" t="s">
        <v>668</v>
      </c>
      <c r="G336" s="39"/>
      <c r="H336" s="39"/>
      <c r="I336" s="242"/>
      <c r="J336" s="39"/>
      <c r="K336" s="39"/>
      <c r="L336" s="43"/>
      <c r="M336" s="243"/>
      <c r="N336" s="244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239</v>
      </c>
      <c r="AU336" s="16" t="s">
        <v>85</v>
      </c>
    </row>
    <row r="337" s="2" customFormat="1" ht="16.5" customHeight="1">
      <c r="A337" s="37"/>
      <c r="B337" s="38"/>
      <c r="C337" s="257" t="s">
        <v>678</v>
      </c>
      <c r="D337" s="257" t="s">
        <v>249</v>
      </c>
      <c r="E337" s="258" t="s">
        <v>670</v>
      </c>
      <c r="F337" s="259" t="s">
        <v>671</v>
      </c>
      <c r="G337" s="260" t="s">
        <v>302</v>
      </c>
      <c r="H337" s="261">
        <v>1</v>
      </c>
      <c r="I337" s="262"/>
      <c r="J337" s="263">
        <f>ROUND(I337*H337,2)</f>
        <v>0</v>
      </c>
      <c r="K337" s="264"/>
      <c r="L337" s="265"/>
      <c r="M337" s="266" t="s">
        <v>1</v>
      </c>
      <c r="N337" s="267" t="s">
        <v>41</v>
      </c>
      <c r="O337" s="90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349</v>
      </c>
      <c r="AT337" s="238" t="s">
        <v>249</v>
      </c>
      <c r="AU337" s="238" t="s">
        <v>85</v>
      </c>
      <c r="AY337" s="16" t="s">
        <v>158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83</v>
      </c>
      <c r="BK337" s="239">
        <f>ROUND(I337*H337,2)</f>
        <v>0</v>
      </c>
      <c r="BL337" s="16" t="s">
        <v>349</v>
      </c>
      <c r="BM337" s="238" t="s">
        <v>2750</v>
      </c>
    </row>
    <row r="338" s="2" customFormat="1">
      <c r="A338" s="37"/>
      <c r="B338" s="38"/>
      <c r="C338" s="39"/>
      <c r="D338" s="240" t="s">
        <v>167</v>
      </c>
      <c r="E338" s="39"/>
      <c r="F338" s="241" t="s">
        <v>671</v>
      </c>
      <c r="G338" s="39"/>
      <c r="H338" s="39"/>
      <c r="I338" s="242"/>
      <c r="J338" s="39"/>
      <c r="K338" s="39"/>
      <c r="L338" s="43"/>
      <c r="M338" s="243"/>
      <c r="N338" s="244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167</v>
      </c>
      <c r="AU338" s="16" t="s">
        <v>85</v>
      </c>
    </row>
    <row r="339" s="2" customFormat="1" ht="37.8" customHeight="1">
      <c r="A339" s="37"/>
      <c r="B339" s="38"/>
      <c r="C339" s="226" t="s">
        <v>682</v>
      </c>
      <c r="D339" s="226" t="s">
        <v>161</v>
      </c>
      <c r="E339" s="227" t="s">
        <v>674</v>
      </c>
      <c r="F339" s="228" t="s">
        <v>675</v>
      </c>
      <c r="G339" s="229" t="s">
        <v>362</v>
      </c>
      <c r="H339" s="230">
        <v>3</v>
      </c>
      <c r="I339" s="231"/>
      <c r="J339" s="232">
        <f>ROUND(I339*H339,2)</f>
        <v>0</v>
      </c>
      <c r="K339" s="233"/>
      <c r="L339" s="43"/>
      <c r="M339" s="234" t="s">
        <v>1</v>
      </c>
      <c r="N339" s="235" t="s">
        <v>41</v>
      </c>
      <c r="O339" s="90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8" t="s">
        <v>236</v>
      </c>
      <c r="AT339" s="238" t="s">
        <v>161</v>
      </c>
      <c r="AU339" s="238" t="s">
        <v>85</v>
      </c>
      <c r="AY339" s="16" t="s">
        <v>158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6" t="s">
        <v>83</v>
      </c>
      <c r="BK339" s="239">
        <f>ROUND(I339*H339,2)</f>
        <v>0</v>
      </c>
      <c r="BL339" s="16" t="s">
        <v>236</v>
      </c>
      <c r="BM339" s="238" t="s">
        <v>2751</v>
      </c>
    </row>
    <row r="340" s="2" customFormat="1">
      <c r="A340" s="37"/>
      <c r="B340" s="38"/>
      <c r="C340" s="39"/>
      <c r="D340" s="240" t="s">
        <v>167</v>
      </c>
      <c r="E340" s="39"/>
      <c r="F340" s="241" t="s">
        <v>677</v>
      </c>
      <c r="G340" s="39"/>
      <c r="H340" s="39"/>
      <c r="I340" s="242"/>
      <c r="J340" s="39"/>
      <c r="K340" s="39"/>
      <c r="L340" s="43"/>
      <c r="M340" s="243"/>
      <c r="N340" s="244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167</v>
      </c>
      <c r="AU340" s="16" t="s">
        <v>85</v>
      </c>
    </row>
    <row r="341" s="2" customFormat="1" ht="16.5" customHeight="1">
      <c r="A341" s="37"/>
      <c r="B341" s="38"/>
      <c r="C341" s="257" t="s">
        <v>688</v>
      </c>
      <c r="D341" s="257" t="s">
        <v>249</v>
      </c>
      <c r="E341" s="258" t="s">
        <v>679</v>
      </c>
      <c r="F341" s="259" t="s">
        <v>680</v>
      </c>
      <c r="G341" s="260" t="s">
        <v>302</v>
      </c>
      <c r="H341" s="261">
        <v>3</v>
      </c>
      <c r="I341" s="262"/>
      <c r="J341" s="263">
        <f>ROUND(I341*H341,2)</f>
        <v>0</v>
      </c>
      <c r="K341" s="264"/>
      <c r="L341" s="265"/>
      <c r="M341" s="266" t="s">
        <v>1</v>
      </c>
      <c r="N341" s="267" t="s">
        <v>41</v>
      </c>
      <c r="O341" s="90"/>
      <c r="P341" s="236">
        <f>O341*H341</f>
        <v>0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8" t="s">
        <v>349</v>
      </c>
      <c r="AT341" s="238" t="s">
        <v>249</v>
      </c>
      <c r="AU341" s="238" t="s">
        <v>85</v>
      </c>
      <c r="AY341" s="16" t="s">
        <v>158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6" t="s">
        <v>83</v>
      </c>
      <c r="BK341" s="239">
        <f>ROUND(I341*H341,2)</f>
        <v>0</v>
      </c>
      <c r="BL341" s="16" t="s">
        <v>349</v>
      </c>
      <c r="BM341" s="238" t="s">
        <v>2752</v>
      </c>
    </row>
    <row r="342" s="2" customFormat="1">
      <c r="A342" s="37"/>
      <c r="B342" s="38"/>
      <c r="C342" s="39"/>
      <c r="D342" s="240" t="s">
        <v>167</v>
      </c>
      <c r="E342" s="39"/>
      <c r="F342" s="241" t="s">
        <v>680</v>
      </c>
      <c r="G342" s="39"/>
      <c r="H342" s="39"/>
      <c r="I342" s="242"/>
      <c r="J342" s="39"/>
      <c r="K342" s="39"/>
      <c r="L342" s="43"/>
      <c r="M342" s="243"/>
      <c r="N342" s="244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167</v>
      </c>
      <c r="AU342" s="16" t="s">
        <v>85</v>
      </c>
    </row>
    <row r="343" s="2" customFormat="1" ht="16.5" customHeight="1">
      <c r="A343" s="37"/>
      <c r="B343" s="38"/>
      <c r="C343" s="226" t="s">
        <v>692</v>
      </c>
      <c r="D343" s="226" t="s">
        <v>161</v>
      </c>
      <c r="E343" s="227" t="s">
        <v>683</v>
      </c>
      <c r="F343" s="228" t="s">
        <v>684</v>
      </c>
      <c r="G343" s="229" t="s">
        <v>362</v>
      </c>
      <c r="H343" s="230">
        <v>12</v>
      </c>
      <c r="I343" s="231"/>
      <c r="J343" s="232">
        <f>ROUND(I343*H343,2)</f>
        <v>0</v>
      </c>
      <c r="K343" s="233"/>
      <c r="L343" s="43"/>
      <c r="M343" s="234" t="s">
        <v>1</v>
      </c>
      <c r="N343" s="235" t="s">
        <v>41</v>
      </c>
      <c r="O343" s="90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8" t="s">
        <v>236</v>
      </c>
      <c r="AT343" s="238" t="s">
        <v>161</v>
      </c>
      <c r="AU343" s="238" t="s">
        <v>85</v>
      </c>
      <c r="AY343" s="16" t="s">
        <v>158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6" t="s">
        <v>83</v>
      </c>
      <c r="BK343" s="239">
        <f>ROUND(I343*H343,2)</f>
        <v>0</v>
      </c>
      <c r="BL343" s="16" t="s">
        <v>236</v>
      </c>
      <c r="BM343" s="238" t="s">
        <v>2753</v>
      </c>
    </row>
    <row r="344" s="2" customFormat="1">
      <c r="A344" s="37"/>
      <c r="B344" s="38"/>
      <c r="C344" s="39"/>
      <c r="D344" s="240" t="s">
        <v>167</v>
      </c>
      <c r="E344" s="39"/>
      <c r="F344" s="241" t="s">
        <v>686</v>
      </c>
      <c r="G344" s="39"/>
      <c r="H344" s="39"/>
      <c r="I344" s="242"/>
      <c r="J344" s="39"/>
      <c r="K344" s="39"/>
      <c r="L344" s="43"/>
      <c r="M344" s="243"/>
      <c r="N344" s="244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167</v>
      </c>
      <c r="AU344" s="16" t="s">
        <v>85</v>
      </c>
    </row>
    <row r="345" s="2" customFormat="1">
      <c r="A345" s="37"/>
      <c r="B345" s="38"/>
      <c r="C345" s="39"/>
      <c r="D345" s="240" t="s">
        <v>239</v>
      </c>
      <c r="E345" s="39"/>
      <c r="F345" s="256" t="s">
        <v>687</v>
      </c>
      <c r="G345" s="39"/>
      <c r="H345" s="39"/>
      <c r="I345" s="242"/>
      <c r="J345" s="39"/>
      <c r="K345" s="39"/>
      <c r="L345" s="43"/>
      <c r="M345" s="243"/>
      <c r="N345" s="244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239</v>
      </c>
      <c r="AU345" s="16" t="s">
        <v>85</v>
      </c>
    </row>
    <row r="346" s="2" customFormat="1" ht="16.5" customHeight="1">
      <c r="A346" s="37"/>
      <c r="B346" s="38"/>
      <c r="C346" s="257" t="s">
        <v>698</v>
      </c>
      <c r="D346" s="257" t="s">
        <v>249</v>
      </c>
      <c r="E346" s="258" t="s">
        <v>689</v>
      </c>
      <c r="F346" s="259" t="s">
        <v>690</v>
      </c>
      <c r="G346" s="260" t="s">
        <v>362</v>
      </c>
      <c r="H346" s="261">
        <v>12</v>
      </c>
      <c r="I346" s="262"/>
      <c r="J346" s="263">
        <f>ROUND(I346*H346,2)</f>
        <v>0</v>
      </c>
      <c r="K346" s="264"/>
      <c r="L346" s="265"/>
      <c r="M346" s="266" t="s">
        <v>1</v>
      </c>
      <c r="N346" s="267" t="s">
        <v>41</v>
      </c>
      <c r="O346" s="90"/>
      <c r="P346" s="236">
        <f>O346*H346</f>
        <v>0</v>
      </c>
      <c r="Q346" s="236">
        <v>0.00012999999999999999</v>
      </c>
      <c r="R346" s="236">
        <f>Q346*H346</f>
        <v>0.0015599999999999998</v>
      </c>
      <c r="S346" s="236">
        <v>0</v>
      </c>
      <c r="T346" s="23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8" t="s">
        <v>349</v>
      </c>
      <c r="AT346" s="238" t="s">
        <v>249</v>
      </c>
      <c r="AU346" s="238" t="s">
        <v>85</v>
      </c>
      <c r="AY346" s="16" t="s">
        <v>158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6" t="s">
        <v>83</v>
      </c>
      <c r="BK346" s="239">
        <f>ROUND(I346*H346,2)</f>
        <v>0</v>
      </c>
      <c r="BL346" s="16" t="s">
        <v>349</v>
      </c>
      <c r="BM346" s="238" t="s">
        <v>2754</v>
      </c>
    </row>
    <row r="347" s="2" customFormat="1">
      <c r="A347" s="37"/>
      <c r="B347" s="38"/>
      <c r="C347" s="39"/>
      <c r="D347" s="240" t="s">
        <v>167</v>
      </c>
      <c r="E347" s="39"/>
      <c r="F347" s="241" t="s">
        <v>690</v>
      </c>
      <c r="G347" s="39"/>
      <c r="H347" s="39"/>
      <c r="I347" s="242"/>
      <c r="J347" s="39"/>
      <c r="K347" s="39"/>
      <c r="L347" s="43"/>
      <c r="M347" s="243"/>
      <c r="N347" s="244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167</v>
      </c>
      <c r="AU347" s="16" t="s">
        <v>85</v>
      </c>
    </row>
    <row r="348" s="2" customFormat="1">
      <c r="A348" s="37"/>
      <c r="B348" s="38"/>
      <c r="C348" s="39"/>
      <c r="D348" s="240" t="s">
        <v>239</v>
      </c>
      <c r="E348" s="39"/>
      <c r="F348" s="256" t="s">
        <v>687</v>
      </c>
      <c r="G348" s="39"/>
      <c r="H348" s="39"/>
      <c r="I348" s="242"/>
      <c r="J348" s="39"/>
      <c r="K348" s="39"/>
      <c r="L348" s="43"/>
      <c r="M348" s="243"/>
      <c r="N348" s="244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239</v>
      </c>
      <c r="AU348" s="16" t="s">
        <v>85</v>
      </c>
    </row>
    <row r="349" s="2" customFormat="1" ht="21.75" customHeight="1">
      <c r="A349" s="37"/>
      <c r="B349" s="38"/>
      <c r="C349" s="226" t="s">
        <v>703</v>
      </c>
      <c r="D349" s="226" t="s">
        <v>161</v>
      </c>
      <c r="E349" s="227" t="s">
        <v>693</v>
      </c>
      <c r="F349" s="228" t="s">
        <v>694</v>
      </c>
      <c r="G349" s="229" t="s">
        <v>362</v>
      </c>
      <c r="H349" s="230">
        <v>4</v>
      </c>
      <c r="I349" s="231"/>
      <c r="J349" s="232">
        <f>ROUND(I349*H349,2)</f>
        <v>0</v>
      </c>
      <c r="K349" s="233"/>
      <c r="L349" s="43"/>
      <c r="M349" s="234" t="s">
        <v>1</v>
      </c>
      <c r="N349" s="235" t="s">
        <v>41</v>
      </c>
      <c r="O349" s="90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8" t="s">
        <v>236</v>
      </c>
      <c r="AT349" s="238" t="s">
        <v>161</v>
      </c>
      <c r="AU349" s="238" t="s">
        <v>85</v>
      </c>
      <c r="AY349" s="16" t="s">
        <v>158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6" t="s">
        <v>83</v>
      </c>
      <c r="BK349" s="239">
        <f>ROUND(I349*H349,2)</f>
        <v>0</v>
      </c>
      <c r="BL349" s="16" t="s">
        <v>236</v>
      </c>
      <c r="BM349" s="238" t="s">
        <v>2755</v>
      </c>
    </row>
    <row r="350" s="2" customFormat="1">
      <c r="A350" s="37"/>
      <c r="B350" s="38"/>
      <c r="C350" s="39"/>
      <c r="D350" s="240" t="s">
        <v>167</v>
      </c>
      <c r="E350" s="39"/>
      <c r="F350" s="241" t="s">
        <v>696</v>
      </c>
      <c r="G350" s="39"/>
      <c r="H350" s="39"/>
      <c r="I350" s="242"/>
      <c r="J350" s="39"/>
      <c r="K350" s="39"/>
      <c r="L350" s="43"/>
      <c r="M350" s="243"/>
      <c r="N350" s="244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167</v>
      </c>
      <c r="AU350" s="16" t="s">
        <v>85</v>
      </c>
    </row>
    <row r="351" s="2" customFormat="1">
      <c r="A351" s="37"/>
      <c r="B351" s="38"/>
      <c r="C351" s="39"/>
      <c r="D351" s="240" t="s">
        <v>239</v>
      </c>
      <c r="E351" s="39"/>
      <c r="F351" s="256" t="s">
        <v>697</v>
      </c>
      <c r="G351" s="39"/>
      <c r="H351" s="39"/>
      <c r="I351" s="242"/>
      <c r="J351" s="39"/>
      <c r="K351" s="39"/>
      <c r="L351" s="43"/>
      <c r="M351" s="243"/>
      <c r="N351" s="244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239</v>
      </c>
      <c r="AU351" s="16" t="s">
        <v>85</v>
      </c>
    </row>
    <row r="352" s="2" customFormat="1" ht="16.5" customHeight="1">
      <c r="A352" s="37"/>
      <c r="B352" s="38"/>
      <c r="C352" s="257" t="s">
        <v>711</v>
      </c>
      <c r="D352" s="257" t="s">
        <v>249</v>
      </c>
      <c r="E352" s="258" t="s">
        <v>699</v>
      </c>
      <c r="F352" s="259" t="s">
        <v>700</v>
      </c>
      <c r="G352" s="260" t="s">
        <v>362</v>
      </c>
      <c r="H352" s="261">
        <v>4</v>
      </c>
      <c r="I352" s="262"/>
      <c r="J352" s="263">
        <f>ROUND(I352*H352,2)</f>
        <v>0</v>
      </c>
      <c r="K352" s="264"/>
      <c r="L352" s="265"/>
      <c r="M352" s="266" t="s">
        <v>1</v>
      </c>
      <c r="N352" s="267" t="s">
        <v>41</v>
      </c>
      <c r="O352" s="90"/>
      <c r="P352" s="236">
        <f>O352*H352</f>
        <v>0</v>
      </c>
      <c r="Q352" s="236">
        <v>0.001</v>
      </c>
      <c r="R352" s="236">
        <f>Q352*H352</f>
        <v>0.0040000000000000001</v>
      </c>
      <c r="S352" s="236">
        <v>0</v>
      </c>
      <c r="T352" s="23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8" t="s">
        <v>349</v>
      </c>
      <c r="AT352" s="238" t="s">
        <v>249</v>
      </c>
      <c r="AU352" s="238" t="s">
        <v>85</v>
      </c>
      <c r="AY352" s="16" t="s">
        <v>158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6" t="s">
        <v>83</v>
      </c>
      <c r="BK352" s="239">
        <f>ROUND(I352*H352,2)</f>
        <v>0</v>
      </c>
      <c r="BL352" s="16" t="s">
        <v>349</v>
      </c>
      <c r="BM352" s="238" t="s">
        <v>2756</v>
      </c>
    </row>
    <row r="353" s="2" customFormat="1">
      <c r="A353" s="37"/>
      <c r="B353" s="38"/>
      <c r="C353" s="39"/>
      <c r="D353" s="240" t="s">
        <v>167</v>
      </c>
      <c r="E353" s="39"/>
      <c r="F353" s="241" t="s">
        <v>702</v>
      </c>
      <c r="G353" s="39"/>
      <c r="H353" s="39"/>
      <c r="I353" s="242"/>
      <c r="J353" s="39"/>
      <c r="K353" s="39"/>
      <c r="L353" s="43"/>
      <c r="M353" s="243"/>
      <c r="N353" s="244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167</v>
      </c>
      <c r="AU353" s="16" t="s">
        <v>85</v>
      </c>
    </row>
    <row r="354" s="2" customFormat="1" ht="24.15" customHeight="1">
      <c r="A354" s="37"/>
      <c r="B354" s="38"/>
      <c r="C354" s="226" t="s">
        <v>717</v>
      </c>
      <c r="D354" s="226" t="s">
        <v>161</v>
      </c>
      <c r="E354" s="227" t="s">
        <v>704</v>
      </c>
      <c r="F354" s="228" t="s">
        <v>705</v>
      </c>
      <c r="G354" s="229" t="s">
        <v>362</v>
      </c>
      <c r="H354" s="230">
        <v>1</v>
      </c>
      <c r="I354" s="231"/>
      <c r="J354" s="232">
        <f>ROUND(I354*H354,2)</f>
        <v>0</v>
      </c>
      <c r="K354" s="233"/>
      <c r="L354" s="43"/>
      <c r="M354" s="234" t="s">
        <v>1</v>
      </c>
      <c r="N354" s="235" t="s">
        <v>41</v>
      </c>
      <c r="O354" s="90"/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8" t="s">
        <v>236</v>
      </c>
      <c r="AT354" s="238" t="s">
        <v>161</v>
      </c>
      <c r="AU354" s="238" t="s">
        <v>85</v>
      </c>
      <c r="AY354" s="16" t="s">
        <v>158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6" t="s">
        <v>83</v>
      </c>
      <c r="BK354" s="239">
        <f>ROUND(I354*H354,2)</f>
        <v>0</v>
      </c>
      <c r="BL354" s="16" t="s">
        <v>236</v>
      </c>
      <c r="BM354" s="238" t="s">
        <v>2757</v>
      </c>
    </row>
    <row r="355" s="2" customFormat="1">
      <c r="A355" s="37"/>
      <c r="B355" s="38"/>
      <c r="C355" s="39"/>
      <c r="D355" s="240" t="s">
        <v>167</v>
      </c>
      <c r="E355" s="39"/>
      <c r="F355" s="241" t="s">
        <v>707</v>
      </c>
      <c r="G355" s="39"/>
      <c r="H355" s="39"/>
      <c r="I355" s="242"/>
      <c r="J355" s="39"/>
      <c r="K355" s="39"/>
      <c r="L355" s="43"/>
      <c r="M355" s="243"/>
      <c r="N355" s="244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167</v>
      </c>
      <c r="AU355" s="16" t="s">
        <v>85</v>
      </c>
    </row>
    <row r="356" s="2" customFormat="1">
      <c r="A356" s="37"/>
      <c r="B356" s="38"/>
      <c r="C356" s="39"/>
      <c r="D356" s="240" t="s">
        <v>239</v>
      </c>
      <c r="E356" s="39"/>
      <c r="F356" s="256" t="s">
        <v>708</v>
      </c>
      <c r="G356" s="39"/>
      <c r="H356" s="39"/>
      <c r="I356" s="242"/>
      <c r="J356" s="39"/>
      <c r="K356" s="39"/>
      <c r="L356" s="43"/>
      <c r="M356" s="243"/>
      <c r="N356" s="244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239</v>
      </c>
      <c r="AU356" s="16" t="s">
        <v>85</v>
      </c>
    </row>
    <row r="357" s="12" customFormat="1" ht="22.8" customHeight="1">
      <c r="A357" s="12"/>
      <c r="B357" s="210"/>
      <c r="C357" s="211"/>
      <c r="D357" s="212" t="s">
        <v>75</v>
      </c>
      <c r="E357" s="224" t="s">
        <v>709</v>
      </c>
      <c r="F357" s="224" t="s">
        <v>710</v>
      </c>
      <c r="G357" s="211"/>
      <c r="H357" s="211"/>
      <c r="I357" s="214"/>
      <c r="J357" s="225">
        <f>BK357</f>
        <v>0</v>
      </c>
      <c r="K357" s="211"/>
      <c r="L357" s="216"/>
      <c r="M357" s="217"/>
      <c r="N357" s="218"/>
      <c r="O357" s="218"/>
      <c r="P357" s="219">
        <f>SUM(P358:P370)</f>
        <v>0</v>
      </c>
      <c r="Q357" s="218"/>
      <c r="R357" s="219">
        <f>SUM(R358:R370)</f>
        <v>0.052499999999999998</v>
      </c>
      <c r="S357" s="218"/>
      <c r="T357" s="220">
        <f>SUM(T358:T370)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1" t="s">
        <v>85</v>
      </c>
      <c r="AT357" s="222" t="s">
        <v>75</v>
      </c>
      <c r="AU357" s="222" t="s">
        <v>83</v>
      </c>
      <c r="AY357" s="221" t="s">
        <v>158</v>
      </c>
      <c r="BK357" s="223">
        <f>SUM(BK358:BK370)</f>
        <v>0</v>
      </c>
    </row>
    <row r="358" s="2" customFormat="1" ht="24.15" customHeight="1">
      <c r="A358" s="37"/>
      <c r="B358" s="38"/>
      <c r="C358" s="226" t="s">
        <v>722</v>
      </c>
      <c r="D358" s="226" t="s">
        <v>161</v>
      </c>
      <c r="E358" s="227" t="s">
        <v>712</v>
      </c>
      <c r="F358" s="228" t="s">
        <v>713</v>
      </c>
      <c r="G358" s="229" t="s">
        <v>276</v>
      </c>
      <c r="H358" s="230">
        <v>35</v>
      </c>
      <c r="I358" s="231"/>
      <c r="J358" s="232">
        <f>ROUND(I358*H358,2)</f>
        <v>0</v>
      </c>
      <c r="K358" s="233"/>
      <c r="L358" s="43"/>
      <c r="M358" s="234" t="s">
        <v>1</v>
      </c>
      <c r="N358" s="235" t="s">
        <v>41</v>
      </c>
      <c r="O358" s="90"/>
      <c r="P358" s="236">
        <f>O358*H358</f>
        <v>0</v>
      </c>
      <c r="Q358" s="236">
        <v>0</v>
      </c>
      <c r="R358" s="236">
        <f>Q358*H358</f>
        <v>0</v>
      </c>
      <c r="S358" s="236">
        <v>0</v>
      </c>
      <c r="T358" s="23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8" t="s">
        <v>236</v>
      </c>
      <c r="AT358" s="238" t="s">
        <v>161</v>
      </c>
      <c r="AU358" s="238" t="s">
        <v>85</v>
      </c>
      <c r="AY358" s="16" t="s">
        <v>158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6" t="s">
        <v>83</v>
      </c>
      <c r="BK358" s="239">
        <f>ROUND(I358*H358,2)</f>
        <v>0</v>
      </c>
      <c r="BL358" s="16" t="s">
        <v>236</v>
      </c>
      <c r="BM358" s="238" t="s">
        <v>2758</v>
      </c>
    </row>
    <row r="359" s="2" customFormat="1">
      <c r="A359" s="37"/>
      <c r="B359" s="38"/>
      <c r="C359" s="39"/>
      <c r="D359" s="240" t="s">
        <v>167</v>
      </c>
      <c r="E359" s="39"/>
      <c r="F359" s="241" t="s">
        <v>715</v>
      </c>
      <c r="G359" s="39"/>
      <c r="H359" s="39"/>
      <c r="I359" s="242"/>
      <c r="J359" s="39"/>
      <c r="K359" s="39"/>
      <c r="L359" s="43"/>
      <c r="M359" s="243"/>
      <c r="N359" s="244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167</v>
      </c>
      <c r="AU359" s="16" t="s">
        <v>85</v>
      </c>
    </row>
    <row r="360" s="2" customFormat="1">
      <c r="A360" s="37"/>
      <c r="B360" s="38"/>
      <c r="C360" s="39"/>
      <c r="D360" s="240" t="s">
        <v>239</v>
      </c>
      <c r="E360" s="39"/>
      <c r="F360" s="256" t="s">
        <v>716</v>
      </c>
      <c r="G360" s="39"/>
      <c r="H360" s="39"/>
      <c r="I360" s="242"/>
      <c r="J360" s="39"/>
      <c r="K360" s="39"/>
      <c r="L360" s="43"/>
      <c r="M360" s="243"/>
      <c r="N360" s="24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239</v>
      </c>
      <c r="AU360" s="16" t="s">
        <v>85</v>
      </c>
    </row>
    <row r="361" s="2" customFormat="1" ht="21.75" customHeight="1">
      <c r="A361" s="37"/>
      <c r="B361" s="38"/>
      <c r="C361" s="257" t="s">
        <v>726</v>
      </c>
      <c r="D361" s="257" t="s">
        <v>249</v>
      </c>
      <c r="E361" s="258" t="s">
        <v>718</v>
      </c>
      <c r="F361" s="259" t="s">
        <v>719</v>
      </c>
      <c r="G361" s="260" t="s">
        <v>276</v>
      </c>
      <c r="H361" s="261">
        <v>25</v>
      </c>
      <c r="I361" s="262"/>
      <c r="J361" s="263">
        <f>ROUND(I361*H361,2)</f>
        <v>0</v>
      </c>
      <c r="K361" s="264"/>
      <c r="L361" s="265"/>
      <c r="M361" s="266" t="s">
        <v>1</v>
      </c>
      <c r="N361" s="267" t="s">
        <v>41</v>
      </c>
      <c r="O361" s="90"/>
      <c r="P361" s="236">
        <f>O361*H361</f>
        <v>0</v>
      </c>
      <c r="Q361" s="236">
        <v>0.0015</v>
      </c>
      <c r="R361" s="236">
        <f>Q361*H361</f>
        <v>0.037499999999999999</v>
      </c>
      <c r="S361" s="236">
        <v>0</v>
      </c>
      <c r="T361" s="23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8" t="s">
        <v>349</v>
      </c>
      <c r="AT361" s="238" t="s">
        <v>249</v>
      </c>
      <c r="AU361" s="238" t="s">
        <v>85</v>
      </c>
      <c r="AY361" s="16" t="s">
        <v>158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6" t="s">
        <v>83</v>
      </c>
      <c r="BK361" s="239">
        <f>ROUND(I361*H361,2)</f>
        <v>0</v>
      </c>
      <c r="BL361" s="16" t="s">
        <v>349</v>
      </c>
      <c r="BM361" s="238" t="s">
        <v>2759</v>
      </c>
    </row>
    <row r="362" s="2" customFormat="1">
      <c r="A362" s="37"/>
      <c r="B362" s="38"/>
      <c r="C362" s="39"/>
      <c r="D362" s="240" t="s">
        <v>167</v>
      </c>
      <c r="E362" s="39"/>
      <c r="F362" s="241" t="s">
        <v>721</v>
      </c>
      <c r="G362" s="39"/>
      <c r="H362" s="39"/>
      <c r="I362" s="242"/>
      <c r="J362" s="39"/>
      <c r="K362" s="39"/>
      <c r="L362" s="43"/>
      <c r="M362" s="243"/>
      <c r="N362" s="244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167</v>
      </c>
      <c r="AU362" s="16" t="s">
        <v>85</v>
      </c>
    </row>
    <row r="363" s="2" customFormat="1" ht="21.75" customHeight="1">
      <c r="A363" s="37"/>
      <c r="B363" s="38"/>
      <c r="C363" s="257" t="s">
        <v>732</v>
      </c>
      <c r="D363" s="257" t="s">
        <v>249</v>
      </c>
      <c r="E363" s="258" t="s">
        <v>723</v>
      </c>
      <c r="F363" s="259" t="s">
        <v>724</v>
      </c>
      <c r="G363" s="260" t="s">
        <v>276</v>
      </c>
      <c r="H363" s="261">
        <v>10</v>
      </c>
      <c r="I363" s="262"/>
      <c r="J363" s="263">
        <f>ROUND(I363*H363,2)</f>
        <v>0</v>
      </c>
      <c r="K363" s="264"/>
      <c r="L363" s="265"/>
      <c r="M363" s="266" t="s">
        <v>1</v>
      </c>
      <c r="N363" s="267" t="s">
        <v>41</v>
      </c>
      <c r="O363" s="90"/>
      <c r="P363" s="236">
        <f>O363*H363</f>
        <v>0</v>
      </c>
      <c r="Q363" s="236">
        <v>0.0015</v>
      </c>
      <c r="R363" s="236">
        <f>Q363*H363</f>
        <v>0.014999999999999999</v>
      </c>
      <c r="S363" s="236">
        <v>0</v>
      </c>
      <c r="T363" s="23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8" t="s">
        <v>349</v>
      </c>
      <c r="AT363" s="238" t="s">
        <v>249</v>
      </c>
      <c r="AU363" s="238" t="s">
        <v>85</v>
      </c>
      <c r="AY363" s="16" t="s">
        <v>158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6" t="s">
        <v>83</v>
      </c>
      <c r="BK363" s="239">
        <f>ROUND(I363*H363,2)</f>
        <v>0</v>
      </c>
      <c r="BL363" s="16" t="s">
        <v>349</v>
      </c>
      <c r="BM363" s="238" t="s">
        <v>2760</v>
      </c>
    </row>
    <row r="364" s="2" customFormat="1">
      <c r="A364" s="37"/>
      <c r="B364" s="38"/>
      <c r="C364" s="39"/>
      <c r="D364" s="240" t="s">
        <v>167</v>
      </c>
      <c r="E364" s="39"/>
      <c r="F364" s="241" t="s">
        <v>721</v>
      </c>
      <c r="G364" s="39"/>
      <c r="H364" s="39"/>
      <c r="I364" s="242"/>
      <c r="J364" s="39"/>
      <c r="K364" s="39"/>
      <c r="L364" s="43"/>
      <c r="M364" s="243"/>
      <c r="N364" s="244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167</v>
      </c>
      <c r="AU364" s="16" t="s">
        <v>85</v>
      </c>
    </row>
    <row r="365" s="2" customFormat="1" ht="24.15" customHeight="1">
      <c r="A365" s="37"/>
      <c r="B365" s="38"/>
      <c r="C365" s="226" t="s">
        <v>1052</v>
      </c>
      <c r="D365" s="226" t="s">
        <v>161</v>
      </c>
      <c r="E365" s="227" t="s">
        <v>727</v>
      </c>
      <c r="F365" s="228" t="s">
        <v>728</v>
      </c>
      <c r="G365" s="229" t="s">
        <v>362</v>
      </c>
      <c r="H365" s="230">
        <v>54</v>
      </c>
      <c r="I365" s="231"/>
      <c r="J365" s="232">
        <f>ROUND(I365*H365,2)</f>
        <v>0</v>
      </c>
      <c r="K365" s="233"/>
      <c r="L365" s="43"/>
      <c r="M365" s="234" t="s">
        <v>1</v>
      </c>
      <c r="N365" s="235" t="s">
        <v>41</v>
      </c>
      <c r="O365" s="90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8" t="s">
        <v>236</v>
      </c>
      <c r="AT365" s="238" t="s">
        <v>161</v>
      </c>
      <c r="AU365" s="238" t="s">
        <v>85</v>
      </c>
      <c r="AY365" s="16" t="s">
        <v>158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6" t="s">
        <v>83</v>
      </c>
      <c r="BK365" s="239">
        <f>ROUND(I365*H365,2)</f>
        <v>0</v>
      </c>
      <c r="BL365" s="16" t="s">
        <v>236</v>
      </c>
      <c r="BM365" s="238" t="s">
        <v>2761</v>
      </c>
    </row>
    <row r="366" s="2" customFormat="1">
      <c r="A366" s="37"/>
      <c r="B366" s="38"/>
      <c r="C366" s="39"/>
      <c r="D366" s="240" t="s">
        <v>167</v>
      </c>
      <c r="E366" s="39"/>
      <c r="F366" s="241" t="s">
        <v>730</v>
      </c>
      <c r="G366" s="39"/>
      <c r="H366" s="39"/>
      <c r="I366" s="242"/>
      <c r="J366" s="39"/>
      <c r="K366" s="39"/>
      <c r="L366" s="43"/>
      <c r="M366" s="243"/>
      <c r="N366" s="244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167</v>
      </c>
      <c r="AU366" s="16" t="s">
        <v>85</v>
      </c>
    </row>
    <row r="367" s="2" customFormat="1">
      <c r="A367" s="37"/>
      <c r="B367" s="38"/>
      <c r="C367" s="39"/>
      <c r="D367" s="240" t="s">
        <v>239</v>
      </c>
      <c r="E367" s="39"/>
      <c r="F367" s="256" t="s">
        <v>731</v>
      </c>
      <c r="G367" s="39"/>
      <c r="H367" s="39"/>
      <c r="I367" s="242"/>
      <c r="J367" s="39"/>
      <c r="K367" s="39"/>
      <c r="L367" s="43"/>
      <c r="M367" s="243"/>
      <c r="N367" s="244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239</v>
      </c>
      <c r="AU367" s="16" t="s">
        <v>85</v>
      </c>
    </row>
    <row r="368" s="2" customFormat="1" ht="16.5" customHeight="1">
      <c r="A368" s="37"/>
      <c r="B368" s="38"/>
      <c r="C368" s="257" t="s">
        <v>1056</v>
      </c>
      <c r="D368" s="257" t="s">
        <v>249</v>
      </c>
      <c r="E368" s="258" t="s">
        <v>733</v>
      </c>
      <c r="F368" s="259" t="s">
        <v>734</v>
      </c>
      <c r="G368" s="260" t="s">
        <v>735</v>
      </c>
      <c r="H368" s="261">
        <v>18</v>
      </c>
      <c r="I368" s="262"/>
      <c r="J368" s="263">
        <f>ROUND(I368*H368,2)</f>
        <v>0</v>
      </c>
      <c r="K368" s="264"/>
      <c r="L368" s="265"/>
      <c r="M368" s="266" t="s">
        <v>1</v>
      </c>
      <c r="N368" s="267" t="s">
        <v>41</v>
      </c>
      <c r="O368" s="90"/>
      <c r="P368" s="236">
        <f>O368*H368</f>
        <v>0</v>
      </c>
      <c r="Q368" s="236">
        <v>0</v>
      </c>
      <c r="R368" s="236">
        <f>Q368*H368</f>
        <v>0</v>
      </c>
      <c r="S368" s="236">
        <v>0</v>
      </c>
      <c r="T368" s="23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8" t="s">
        <v>349</v>
      </c>
      <c r="AT368" s="238" t="s">
        <v>249</v>
      </c>
      <c r="AU368" s="238" t="s">
        <v>85</v>
      </c>
      <c r="AY368" s="16" t="s">
        <v>158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6" t="s">
        <v>83</v>
      </c>
      <c r="BK368" s="239">
        <f>ROUND(I368*H368,2)</f>
        <v>0</v>
      </c>
      <c r="BL368" s="16" t="s">
        <v>349</v>
      </c>
      <c r="BM368" s="238" t="s">
        <v>2762</v>
      </c>
    </row>
    <row r="369" s="2" customFormat="1">
      <c r="A369" s="37"/>
      <c r="B369" s="38"/>
      <c r="C369" s="39"/>
      <c r="D369" s="240" t="s">
        <v>167</v>
      </c>
      <c r="E369" s="39"/>
      <c r="F369" s="241" t="s">
        <v>734</v>
      </c>
      <c r="G369" s="39"/>
      <c r="H369" s="39"/>
      <c r="I369" s="242"/>
      <c r="J369" s="39"/>
      <c r="K369" s="39"/>
      <c r="L369" s="43"/>
      <c r="M369" s="243"/>
      <c r="N369" s="244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167</v>
      </c>
      <c r="AU369" s="16" t="s">
        <v>85</v>
      </c>
    </row>
    <row r="370" s="2" customFormat="1">
      <c r="A370" s="37"/>
      <c r="B370" s="38"/>
      <c r="C370" s="39"/>
      <c r="D370" s="240" t="s">
        <v>239</v>
      </c>
      <c r="E370" s="39"/>
      <c r="F370" s="256" t="s">
        <v>737</v>
      </c>
      <c r="G370" s="39"/>
      <c r="H370" s="39"/>
      <c r="I370" s="242"/>
      <c r="J370" s="39"/>
      <c r="K370" s="39"/>
      <c r="L370" s="43"/>
      <c r="M370" s="268"/>
      <c r="N370" s="269"/>
      <c r="O370" s="270"/>
      <c r="P370" s="270"/>
      <c r="Q370" s="270"/>
      <c r="R370" s="270"/>
      <c r="S370" s="270"/>
      <c r="T370" s="27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239</v>
      </c>
      <c r="AU370" s="16" t="s">
        <v>85</v>
      </c>
    </row>
    <row r="371" s="2" customFormat="1" ht="6.96" customHeight="1">
      <c r="A371" s="37"/>
      <c r="B371" s="65"/>
      <c r="C371" s="66"/>
      <c r="D371" s="66"/>
      <c r="E371" s="66"/>
      <c r="F371" s="66"/>
      <c r="G371" s="66"/>
      <c r="H371" s="66"/>
      <c r="I371" s="66"/>
      <c r="J371" s="66"/>
      <c r="K371" s="66"/>
      <c r="L371" s="43"/>
      <c r="M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</row>
  </sheetData>
  <sheetProtection sheet="1" autoFilter="0" formatColumns="0" formatRows="0" objects="1" scenarios="1" spinCount="100000" saltValue="WMVzGUG58TFtvS/ApJvo9WWHx0sN3zq2Pj5QJ1uK8dmg6qtBPU7tKOcZfjQIQ0GdxXRPdi/TvZ4uO+xlWoBmrQ==" hashValue="a++ccAbmlrEkgLSnvetqfpr3cLSHtf/KfvQAbTfIUe+krxnulXPTZPyzW0Qo7UA/60fFrwohYd0Obn7vfjhLWg==" algorithmName="SHA-512" password="CC4E"/>
  <autoFilter ref="C124:K3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4" ma:contentTypeDescription="Vytvoří nový dokument" ma:contentTypeScope="" ma:versionID="52765ad49fcad8686c1997247f10c11a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c4e8276a00a30a2df9d9ed7103e39a7c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24A6C6-BC8B-41FD-A586-4A7BF5D29A9F}"/>
</file>

<file path=customXml/itemProps2.xml><?xml version="1.0" encoding="utf-8"?>
<ds:datastoreItem xmlns:ds="http://schemas.openxmlformats.org/officeDocument/2006/customXml" ds:itemID="{E98CDED1-ACEA-4D0C-A7BD-BA362D7404B2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Sedláček Zdeněk</dc:creator>
  <cp:lastModifiedBy>Sedláček Zdeněk</cp:lastModifiedBy>
  <dcterms:created xsi:type="dcterms:W3CDTF">2023-01-31T11:29:49Z</dcterms:created>
  <dcterms:modified xsi:type="dcterms:W3CDTF">2023-01-31T11:30:10Z</dcterms:modified>
</cp:coreProperties>
</file>